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GPPB PMR JULY-DECEMBER 2025\"/>
    </mc:Choice>
  </mc:AlternateContent>
  <xr:revisionPtr revIDLastSave="0" documentId="13_ncr:1_{9BD8DEB5-6FB9-4DF0-A381-CDEBA3C424B2}" xr6:coauthVersionLast="47" xr6:coauthVersionMax="47" xr10:uidLastSave="{00000000-0000-0000-0000-000000000000}"/>
  <workbookProtection workbookAlgorithmName="SHA-512" workbookHashValue="nFYGU6nEFTAgfSeDvIR+oypXzodc5PJ4BQiq35lWStq3u4C/Eln3iPryErHlUv0R8gAcOfNzYEZRZlPCcUio2Q==" workbookSaltValue="Xk4QrmS3AWogP5WZzsoA7g==" workbookSpinCount="100000" lockStructure="1"/>
  <bookViews>
    <workbookView xWindow="-120" yWindow="-120" windowWidth="29040" windowHeight="15720" xr2:uid="{00000000-000D-0000-FFFF-FFFF00000000}"/>
  </bookViews>
  <sheets>
    <sheet name="PMR" sheetId="2" r:id="rId1"/>
    <sheet name="Sheet1" sheetId="6" r:id="rId2"/>
    <sheet name="Sheet3" sheetId="8" r:id="rId3"/>
    <sheet name="Sheet2" sheetId="7" r:id="rId4"/>
    <sheet name="Validation Menu" sheetId="5" state="hidden" r:id="rId5"/>
  </sheets>
  <definedNames>
    <definedName name="_xlnm._FilterDatabase" localSheetId="0" hidden="1">PMR!$A$4:$AG$132</definedName>
    <definedName name="Mode_of_Procurement">'Validation Menu'!$E$2:$E$29</definedName>
    <definedName name="_xlnm.Print_Area" localSheetId="0">PMR!$A$1:$AH$239</definedName>
    <definedName name="_xlnm.Print_Titles" localSheetId="0">PMR!$2:$5</definedName>
    <definedName name="TotalABC">PMR!$T$5:$T$216</definedName>
    <definedName name="TotalContract">PMR!$W$5:$W$216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icJbkIFgFCo8Xs4s68glw05ryK+A=="/>
    </ext>
  </extLst>
</workbook>
</file>

<file path=xl/calcChain.xml><?xml version="1.0" encoding="utf-8"?>
<calcChain xmlns="http://schemas.openxmlformats.org/spreadsheetml/2006/main">
  <c r="U206" i="2" l="1"/>
  <c r="X134" i="2"/>
  <c r="V133" i="2"/>
  <c r="W133" i="2"/>
  <c r="Y134" i="2"/>
  <c r="Z134" i="2"/>
  <c r="U44" i="2"/>
  <c r="X44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7" i="2"/>
  <c r="U208" i="2"/>
  <c r="U209" i="2"/>
  <c r="U210" i="2"/>
  <c r="U211" i="2"/>
  <c r="U212" i="2"/>
  <c r="U213" i="2"/>
  <c r="U214" i="2"/>
  <c r="U215" i="2"/>
  <c r="U192" i="2"/>
  <c r="U138" i="2" l="1"/>
  <c r="X130" i="2" l="1"/>
  <c r="U130" i="2"/>
  <c r="V216" i="2" l="1"/>
  <c r="Y216" i="2"/>
  <c r="U7" i="2"/>
  <c r="X7" i="2"/>
  <c r="U8" i="2"/>
  <c r="X8" i="2"/>
  <c r="U9" i="2"/>
  <c r="X9" i="2"/>
  <c r="U10" i="2"/>
  <c r="X10" i="2"/>
  <c r="S11" i="2"/>
  <c r="U11" i="2"/>
  <c r="X11" i="2"/>
  <c r="U12" i="2"/>
  <c r="X12" i="2"/>
  <c r="U13" i="2"/>
  <c r="X13" i="2"/>
  <c r="U14" i="2"/>
  <c r="X14" i="2"/>
  <c r="U15" i="2"/>
  <c r="X15" i="2"/>
  <c r="U16" i="2"/>
  <c r="X16" i="2"/>
  <c r="U17" i="2"/>
  <c r="X17" i="2"/>
  <c r="U18" i="2"/>
  <c r="X18" i="2"/>
  <c r="U19" i="2"/>
  <c r="X19" i="2"/>
  <c r="U20" i="2"/>
  <c r="X20" i="2"/>
  <c r="U21" i="2"/>
  <c r="X21" i="2"/>
  <c r="U22" i="2"/>
  <c r="X22" i="2"/>
  <c r="U23" i="2"/>
  <c r="X23" i="2"/>
  <c r="U24" i="2"/>
  <c r="X24" i="2"/>
  <c r="U25" i="2"/>
  <c r="X25" i="2"/>
  <c r="U26" i="2"/>
  <c r="X26" i="2"/>
  <c r="U27" i="2"/>
  <c r="X27" i="2"/>
  <c r="U28" i="2"/>
  <c r="X28" i="2"/>
  <c r="U29" i="2"/>
  <c r="X29" i="2"/>
  <c r="U30" i="2"/>
  <c r="X30" i="2"/>
  <c r="U31" i="2"/>
  <c r="X31" i="2"/>
  <c r="U32" i="2"/>
  <c r="X32" i="2"/>
  <c r="U33" i="2"/>
  <c r="X33" i="2"/>
  <c r="U34" i="2"/>
  <c r="X34" i="2"/>
  <c r="U35" i="2"/>
  <c r="X35" i="2"/>
  <c r="U36" i="2"/>
  <c r="X36" i="2"/>
  <c r="U37" i="2"/>
  <c r="X37" i="2"/>
  <c r="U38" i="2"/>
  <c r="X38" i="2"/>
  <c r="U39" i="2"/>
  <c r="X39" i="2"/>
  <c r="U40" i="2"/>
  <c r="X40" i="2"/>
  <c r="U41" i="2"/>
  <c r="X41" i="2"/>
  <c r="U42" i="2"/>
  <c r="X42" i="2"/>
  <c r="U43" i="2"/>
  <c r="X43" i="2"/>
  <c r="U45" i="2"/>
  <c r="X45" i="2"/>
  <c r="U46" i="2"/>
  <c r="X46" i="2"/>
  <c r="U47" i="2"/>
  <c r="X47" i="2"/>
  <c r="U48" i="2"/>
  <c r="X48" i="2"/>
  <c r="U49" i="2"/>
  <c r="X49" i="2"/>
  <c r="U50" i="2"/>
  <c r="X50" i="2"/>
  <c r="U133" i="2" l="1"/>
  <c r="U216" i="2"/>
  <c r="U6" i="2"/>
  <c r="X6" i="2"/>
  <c r="T216" i="2"/>
  <c r="X138" i="2"/>
  <c r="W216" i="2" l="1"/>
  <c r="Y217" i="2"/>
  <c r="W217" i="2"/>
  <c r="V217" i="2"/>
  <c r="U135" i="2"/>
  <c r="U217" i="2" s="1"/>
  <c r="Z217" i="2"/>
  <c r="X194" i="2"/>
  <c r="X212" i="2"/>
  <c r="X209" i="2"/>
  <c r="X217" i="2"/>
  <c r="X193" i="2"/>
  <c r="X216" i="2"/>
  <c r="X195" i="2"/>
  <c r="X211" i="2"/>
  <c r="X200" i="2"/>
  <c r="X196" i="2"/>
  <c r="X205" i="2"/>
  <c r="X215" i="2"/>
  <c r="X210" i="2"/>
  <c r="X214" i="2"/>
</calcChain>
</file>

<file path=xl/sharedStrings.xml><?xml version="1.0" encoding="utf-8"?>
<sst xmlns="http://schemas.openxmlformats.org/spreadsheetml/2006/main" count="3822" uniqueCount="418">
  <si>
    <t>Actual Procurement Activities</t>
  </si>
  <si>
    <t>ABC (PhP)</t>
  </si>
  <si>
    <t>Contract Cost (PhP)</t>
  </si>
  <si>
    <t>Date of Receipt of Invitation</t>
  </si>
  <si>
    <t>Code
(PAP)</t>
  </si>
  <si>
    <t>Procurement Project</t>
  </si>
  <si>
    <t>PMO/End-User</t>
  </si>
  <si>
    <t>Is this an Early Procurement Activity?</t>
  </si>
  <si>
    <t>Mode of Procurement</t>
  </si>
  <si>
    <t>Pre-Proc Conference</t>
  </si>
  <si>
    <t>Ads/Post of IB</t>
  </si>
  <si>
    <t>Pre-bid Conf</t>
  </si>
  <si>
    <t>Eligibility Check</t>
  </si>
  <si>
    <t>Sub/Open of Bids</t>
  </si>
  <si>
    <t>Bid Evaluation</t>
  </si>
  <si>
    <t>Post Qual</t>
  </si>
  <si>
    <t>Date of BAC Resolution Recommending Award</t>
  </si>
  <si>
    <t>Notice of Award</t>
  </si>
  <si>
    <t>Contract Signing</t>
  </si>
  <si>
    <t>Notice to Proceed</t>
  </si>
  <si>
    <t>Delivery/ Completion</t>
  </si>
  <si>
    <t>Inspection &amp; Acceptance</t>
  </si>
  <si>
    <t>Source of Funds</t>
  </si>
  <si>
    <t xml:space="preserve">Total </t>
  </si>
  <si>
    <t>MOOE</t>
  </si>
  <si>
    <t>CO</t>
  </si>
  <si>
    <t>List of Invited Observers</t>
  </si>
  <si>
    <t>Delivery/
Completion/
Acceptance
(If applicable)</t>
  </si>
  <si>
    <t>Remarks
(Explaining changes from the APP)</t>
  </si>
  <si>
    <t>COMPLETED PROCUREMENT ACTIVITIES</t>
  </si>
  <si>
    <t xml:space="preserve">   Total Allotted Budget of Procurement Activities</t>
  </si>
  <si>
    <t xml:space="preserve">   Total Contract Price of Procurement Activities Conducted</t>
  </si>
  <si>
    <t xml:space="preserve">   Total Savings (Total Allotted Budget - Total Contract Price)</t>
  </si>
  <si>
    <t>ONGOING PROCUREMENT ACTIVITIES</t>
  </si>
  <si>
    <t xml:space="preserve">   Total Allotted Budget of On-going Procurement Activities</t>
  </si>
  <si>
    <t>Prepared by:</t>
  </si>
  <si>
    <t>Recommended for Approval by:</t>
  </si>
  <si>
    <t>BAC Chairperson</t>
  </si>
  <si>
    <t>Competitive Bidding</t>
  </si>
  <si>
    <t>Limited Source Bidding</t>
  </si>
  <si>
    <t>Direct Contracting</t>
  </si>
  <si>
    <t>Repeat Order</t>
  </si>
  <si>
    <t>Shopping 52.1(a) - Unforeseen Contingency</t>
  </si>
  <si>
    <t>Foreign Guidelines - Competitive Bidding</t>
  </si>
  <si>
    <t>Foreign Guidelines - Alternative Method</t>
  </si>
  <si>
    <t>Awarded</t>
  </si>
  <si>
    <t>Completed</t>
  </si>
  <si>
    <t>Failed</t>
  </si>
  <si>
    <t>Ongoing</t>
  </si>
  <si>
    <t>Invitation To Bid</t>
  </si>
  <si>
    <t>Pre-bidding Conference</t>
  </si>
  <si>
    <t>Opening of Bids</t>
  </si>
  <si>
    <t>Post-Qualification</t>
  </si>
  <si>
    <t xml:space="preserve">BAC Resolution </t>
  </si>
  <si>
    <t>Award</t>
  </si>
  <si>
    <t>Cancelled</t>
  </si>
  <si>
    <t>REMARKS</t>
  </si>
  <si>
    <t>STATUS</t>
  </si>
  <si>
    <t>STAGE OF PROCUREMENT</t>
  </si>
  <si>
    <t>Awarded with issued Notice of Award</t>
  </si>
  <si>
    <t>Government of the Philippines (current year's budget)</t>
  </si>
  <si>
    <t>Government of the Philippines (continuing budget)</t>
  </si>
  <si>
    <t>Ongoing Procurement Process</t>
  </si>
  <si>
    <t>Government of the Philippines (current year's and continuing budget)</t>
  </si>
  <si>
    <t>Failed under Section 32.2.1 (a)</t>
  </si>
  <si>
    <t>Grant by an International Financing Institution</t>
  </si>
  <si>
    <t>Failed under Section 35.1 (a)</t>
  </si>
  <si>
    <t>Loan from an International Financing Institution</t>
  </si>
  <si>
    <t>Failed under Section 35.1 (b)</t>
  </si>
  <si>
    <t>Failed under Section 35.1 (c)</t>
  </si>
  <si>
    <t>Failed under Section 41 (b)</t>
  </si>
  <si>
    <t>Failed under Section 41 (c)</t>
  </si>
  <si>
    <t>Contract was extended</t>
  </si>
  <si>
    <t>Contract was renewed</t>
  </si>
  <si>
    <t>Others, please encode directly on the cell</t>
  </si>
  <si>
    <t>Competitive Dialogue</t>
  </si>
  <si>
    <t>Unsolicited Offer with Bid Matching</t>
  </si>
  <si>
    <t>Direct Acquisition</t>
  </si>
  <si>
    <t>Negotiated Procurement - Emergency Cases</t>
  </si>
  <si>
    <t>Negotiated Procurement - Highly Technical Consultants</t>
  </si>
  <si>
    <t>Negotiated Procurement - Lease of Real Property and Venue</t>
  </si>
  <si>
    <t>Direct Sales</t>
  </si>
  <si>
    <t>Direct Procurement for Science, Technology, and Innovation</t>
  </si>
  <si>
    <t>Shopping 52.1(b) - Regular Office Supplies and Equipment not available in PS</t>
  </si>
  <si>
    <t>Negotiated Procurement - Two Failed Biddings</t>
  </si>
  <si>
    <t>Negotiated Procurement - Take-Over of Contracts</t>
  </si>
  <si>
    <t>Negotiated Procurement -  Adjacent or Contiguous</t>
  </si>
  <si>
    <t>Negotiated Procurement -  Agency-to-Agency</t>
  </si>
  <si>
    <t>Negotiated Procurement -  Scientific, Scholarly, Artistic Work, Exclusive Technology and Media Services</t>
  </si>
  <si>
    <t>Negotiated Procurement -  Defense Cooperation Agreement</t>
  </si>
  <si>
    <t>Negotiated Procurement - Small Value Procurement</t>
  </si>
  <si>
    <t>Negotiated Procurement -  NGO Participation</t>
  </si>
  <si>
    <t>Negotiated Procurement -  Community Participation</t>
  </si>
  <si>
    <t>Negotiated Procurement - UN Agencies, Int'l Organizations or International Financing Institutions</t>
  </si>
  <si>
    <t>Negotiated Procurement -  Direct Retail Purchase of Petroleum Fuel, Oil and Lubricant Products, Electronic Charging Devices, and Online Subscriptions</t>
  </si>
  <si>
    <t>Others, specify in the remarks: Mode of Procurement use &lt;Mode&gt;</t>
  </si>
  <si>
    <t>25-C0495</t>
  </si>
  <si>
    <t>25-C0511</t>
  </si>
  <si>
    <t>25-C0502</t>
  </si>
  <si>
    <t>25-2761</t>
  </si>
  <si>
    <t>25-C0570</t>
  </si>
  <si>
    <t>25-3813</t>
  </si>
  <si>
    <t>25-C0664</t>
  </si>
  <si>
    <t>25-C0530</t>
  </si>
  <si>
    <t>25-3869</t>
  </si>
  <si>
    <t>25-C0614</t>
  </si>
  <si>
    <t>25-C0186</t>
  </si>
  <si>
    <t>25-C0579</t>
  </si>
  <si>
    <t>25-C0575</t>
  </si>
  <si>
    <t>25-C0592</t>
  </si>
  <si>
    <t>25-3193</t>
  </si>
  <si>
    <t>25-C0602</t>
  </si>
  <si>
    <t>25-C0696</t>
  </si>
  <si>
    <t>25-C0660</t>
  </si>
  <si>
    <t>25-C0482</t>
  </si>
  <si>
    <t>25-C0586</t>
  </si>
  <si>
    <t>25-2987</t>
  </si>
  <si>
    <t>25-C0699</t>
  </si>
  <si>
    <t>25-5046</t>
  </si>
  <si>
    <t>25-C0566</t>
  </si>
  <si>
    <t>25-5416</t>
  </si>
  <si>
    <t>25-C0754</t>
  </si>
  <si>
    <t>25-C0889</t>
  </si>
  <si>
    <t>25-C0922</t>
  </si>
  <si>
    <t>25-6275</t>
  </si>
  <si>
    <t>25-6362</t>
  </si>
  <si>
    <t>25-5389</t>
  </si>
  <si>
    <t>25-6388</t>
  </si>
  <si>
    <t>25-4400</t>
  </si>
  <si>
    <t>24-4728</t>
  </si>
  <si>
    <t>25-4284</t>
  </si>
  <si>
    <t>25-4525</t>
  </si>
  <si>
    <t>25-C0789</t>
  </si>
  <si>
    <t>25-C0812</t>
  </si>
  <si>
    <t>25-C0890</t>
  </si>
  <si>
    <t>25-C0846</t>
  </si>
  <si>
    <t>25-3700</t>
  </si>
  <si>
    <t>25-C0876</t>
  </si>
  <si>
    <t>25-5254 LOT 1</t>
  </si>
  <si>
    <t>25-5254 LOT 2</t>
  </si>
  <si>
    <t>25-5254 LOT 3</t>
  </si>
  <si>
    <t>25-4106</t>
  </si>
  <si>
    <t>Office Equipment</t>
  </si>
  <si>
    <t>Communication Equipment And Computer Supplies/Spare Parts</t>
  </si>
  <si>
    <t>Packed Meals And Snacks</t>
  </si>
  <si>
    <t>Refrigerated Centrifuge</t>
  </si>
  <si>
    <t>Construction Materials</t>
  </si>
  <si>
    <t>Agricultural Supplies (Seeds/Seedlings)</t>
  </si>
  <si>
    <t>Portland Cement</t>
  </si>
  <si>
    <t>Newborn Hearing Machine</t>
  </si>
  <si>
    <t>Agricultural Supplies</t>
  </si>
  <si>
    <t>Rice (Well Milled) 50Kg/Sack</t>
  </si>
  <si>
    <t>Commercial Feeds</t>
  </si>
  <si>
    <t>Livestocks</t>
  </si>
  <si>
    <t>Tires</t>
  </si>
  <si>
    <t>Veterinary Drugs And Biologics</t>
  </si>
  <si>
    <t>Drugs And Medicines</t>
  </si>
  <si>
    <t>Office Supplies</t>
  </si>
  <si>
    <t>Hybrid Yellow Corn Seeds</t>
  </si>
  <si>
    <t>Medical and Laboratory Supplies</t>
  </si>
  <si>
    <t>Spare parts (Motorcycle)</t>
  </si>
  <si>
    <t>Spare parts (Light Vehicles and Heavy Equipment), and Construction Materials</t>
  </si>
  <si>
    <t>Laboratory Supplies/Reagent</t>
  </si>
  <si>
    <t>Janitorial Supplies</t>
  </si>
  <si>
    <t>Supply and Installation of Wall Mounted Non-Inverter Type Air Conditioner and 5 Tonner Ceiling Cassette Type Conditioner</t>
  </si>
  <si>
    <t>Spare Parts (Light Vehicle)</t>
  </si>
  <si>
    <t>Fertilizers</t>
  </si>
  <si>
    <t>Hospital/Medical Equipment</t>
  </si>
  <si>
    <t>Mechanical Bed, 3 Cranks with IV Stand and Mattres</t>
  </si>
  <si>
    <t>Supply and
Installation of 1 Unit
Passenger Elevator</t>
  </si>
  <si>
    <t>Anesthesia
Machine with
Ventilator and
Accessories Brand
New</t>
  </si>
  <si>
    <t>Rice (Well Milled) (Framework Agreement)</t>
  </si>
  <si>
    <t>Tandem Remote Weather Station (San Isidro)</t>
  </si>
  <si>
    <t>Supply and Installation of Tunnel Ventilation System</t>
  </si>
  <si>
    <t>Expansion of Tissue Culture Facility-Supply and Installation of Greenhouse Facility with Shading and Irrigation System</t>
  </si>
  <si>
    <t>Brand-New Motorcycle</t>
  </si>
  <si>
    <t>Hauling Truck-Dropside Body</t>
  </si>
  <si>
    <t>Supply and Installation of an End to end Multi-hazard  Early Warning  and Monitoring System Phase III remote CCTV Employing SCADA Technology</t>
  </si>
  <si>
    <t>Electrical Supplies/Construction</t>
  </si>
  <si>
    <t>Medical Supplies</t>
  </si>
  <si>
    <t>Defibrillator, Brand New, with UPS and AVR and Ultrasound Machine, OB- Gyne use with 3 active Probes</t>
  </si>
  <si>
    <t>Repair of Kobelco Crawler Excavator Equipment</t>
  </si>
  <si>
    <t>X-Ray Machine with Digital Radiography</t>
  </si>
  <si>
    <t>PICTO</t>
  </si>
  <si>
    <t>PSWDO</t>
  </si>
  <si>
    <t>PHO</t>
  </si>
  <si>
    <t>PEO</t>
  </si>
  <si>
    <t>PAGRO</t>
  </si>
  <si>
    <t>DDOPH-MONTEVISTA</t>
  </si>
  <si>
    <t>PGO-PPOC</t>
  </si>
  <si>
    <t>PVO</t>
  </si>
  <si>
    <t>PEEMO</t>
  </si>
  <si>
    <t>PGSO</t>
  </si>
  <si>
    <t>PGO</t>
  </si>
  <si>
    <t>DDOPH-Laak</t>
  </si>
  <si>
    <t>DDOPH-MARAGUSAN</t>
  </si>
  <si>
    <t>PDRRMO</t>
  </si>
  <si>
    <t>PEO-Motorpool</t>
  </si>
  <si>
    <t>DDOPH-Pantukan</t>
  </si>
  <si>
    <t>No</t>
  </si>
  <si>
    <t>GoP</t>
  </si>
  <si>
    <t>N/A</t>
  </si>
  <si>
    <t>25-3854
LOT 1</t>
  </si>
  <si>
    <t>25-3854
LOT 2</t>
  </si>
  <si>
    <t>25-3854
LOT 3</t>
  </si>
  <si>
    <t>25-3854
LOT 4</t>
  </si>
  <si>
    <t>For Delivery</t>
  </si>
  <si>
    <t>25-C0442
REBID</t>
  </si>
  <si>
    <t>25-C0471
REBID</t>
  </si>
  <si>
    <t>25-C0571
REBID</t>
  </si>
  <si>
    <t>25-C0711
REBID</t>
  </si>
  <si>
    <t>25-2850
REBID</t>
  </si>
  <si>
    <t>25-4234
REBID</t>
  </si>
  <si>
    <t>25-C0451
REBID</t>
  </si>
  <si>
    <t>25-3753</t>
  </si>
  <si>
    <t>25-3756</t>
  </si>
  <si>
    <t>25-3137</t>
  </si>
  <si>
    <t>25-3303</t>
  </si>
  <si>
    <t>25-3147</t>
  </si>
  <si>
    <t>25-4306</t>
  </si>
  <si>
    <t>25-4285</t>
  </si>
  <si>
    <t>25-4368</t>
  </si>
  <si>
    <t>25-4903</t>
  </si>
  <si>
    <t>25-5210</t>
  </si>
  <si>
    <t>25-6150</t>
  </si>
  <si>
    <t>25-4897</t>
  </si>
  <si>
    <t>25-5189</t>
  </si>
  <si>
    <t>25-5663</t>
  </si>
  <si>
    <t>25-5692</t>
  </si>
  <si>
    <t>25-4796</t>
  </si>
  <si>
    <t>25-4797</t>
  </si>
  <si>
    <t>25-4823</t>
  </si>
  <si>
    <t>25-4801</t>
  </si>
  <si>
    <t>25-5215</t>
  </si>
  <si>
    <t>Concreting of Road at Tuburan Pabahay, Mawab, Davao de Oro [(Concreting of 112.31 ln.m. road (2mts width) and 85.86 ln.m. road (3 mts width)]</t>
  </si>
  <si>
    <t>Construction of Gym at Purok Maligaya, Barangay Tagugpo, Pantukan, Davao de Oro [Construction of Five (5) bays Gym]</t>
  </si>
  <si>
    <t>Rehabilitation of Hanging Bridge at Brgy. Fuentes, Pantukan, Davao de Oro [Rehabilitation of 48 ln.m. Foot Bridge (Floor Deck, Railings and Steel Cable)]</t>
  </si>
  <si>
    <t>Rehabilitation/Improvement of Social Hall at Alimadmad Integrated School, Purok 4, Brgy. Conception, Montevista, Davao de Oro [Improvement of Social Hall (Extension of 2.5m at left left and right side)]</t>
  </si>
  <si>
    <t>Constructiion of Potable Water System at Kidawa, Laak, Davao de Oro</t>
  </si>
  <si>
    <t>Construction  of Bleachers at Brgy.  Datu Laak, Davao de Oro</t>
  </si>
  <si>
    <t>Construction of Multipurpose Bldg. at Cabuyoan, Mabini, Davao de Oro</t>
  </si>
  <si>
    <t>Construction of Barangay Hall at Mauswagon, Maragusan, Davao de Oro</t>
  </si>
  <si>
    <t>Construction of Brgy. Hall at Brgy. Sisimon, Laak, Davao de Oro
(Construction of 142 sq.m. (1 Storey) Brgy. Hall)</t>
  </si>
  <si>
    <t>Construction of Multi-purpose Bldg. at New Visayas National High
School, Brgy. New Visayas, Maco, Davao de Oro</t>
  </si>
  <si>
    <t xml:space="preserve">Rehabilitation of FMR from Kilagding Recenia – Kibagiou Road, Laak with Bridge Component
</t>
  </si>
  <si>
    <t>Rehabilitation/Improvement of New Bataan NHS Gym, New Bataan, Davao de Oro
(Construction of 64.5 In.m. Bleachers, 1 bay Covered
Court, Control Room; Improvement of Stage and
Rehabilitation of 2 Steel Post)</t>
  </si>
  <si>
    <t>Improvement/Concreting of San Jose-Lebanon Road, Montevista,
Davao de Oro
(Concreting of 215.0 meters, Construction of 295.0 In.m
Concrete Lined Canal and Installation of 1-910mm dia.
RCPC w/ Headwall)</t>
  </si>
  <si>
    <t>Construction of Hanging Bridge at Sitio Taytayan, Brgy. Andap, New Bataan, Davao de Oro [Construction of 60 ln.m. Foot Bridge with 32 ln.m. Graveled Pathway]</t>
  </si>
  <si>
    <t xml:space="preserve">Construction of Single Barrel Box Culvert at Brgy. Panoraon, Maco, Davao de Oro [Completion of Single Barrel Box Culvert (Apron at B/S Concrete siding and Wheel Guard), Concreting of 18 ln.m. Installation of 12 ln.m. Metal Guardrail (Downstream side and Desilting of 50 ln.m.]- </t>
  </si>
  <si>
    <t>Rehabilitation /Improvement of Montevista NHS Gym, Montevista, Davao de Oro
(Construction of 1 bay Covered Court with Stage, 54 In.
m. Bleachers and Demolition of 60 sq.m. Existing Stage)</t>
  </si>
  <si>
    <t>Construction of Social Hall with Stage at Manasa ES, Mabini, Davao
de Oro
(Construction of (4) Four Bays Social Hall with Stage
and 12 In.m Bleacher)</t>
  </si>
  <si>
    <t>Construction of Bleachers at Barangay Malamodao, Maco, Davao de
Oro</t>
  </si>
  <si>
    <t>Construction of a Multipurpose Building at Brgy. San Roque, New
Bataan, Davao de Oro</t>
  </si>
  <si>
    <t>Construction of Multipurpose Building at Libuton ES, Laak, Davao de
Oro
(Construction of 5 bays Social Hall with Stage)</t>
  </si>
  <si>
    <t>RONALD B. CARIAGA
LEONARDA M. NATOR
EDWIN M. ORTIZ
RAUF S. NOOR</t>
  </si>
  <si>
    <t>N.A</t>
  </si>
  <si>
    <t>12-2-025</t>
  </si>
  <si>
    <t>25-C0935</t>
  </si>
  <si>
    <t>25-C0961</t>
  </si>
  <si>
    <t>25-C0956</t>
  </si>
  <si>
    <t>25-C0715</t>
  </si>
  <si>
    <t>25-C0962</t>
  </si>
  <si>
    <t>25-C0949</t>
  </si>
  <si>
    <t>25-C0960</t>
  </si>
  <si>
    <t>25-6192</t>
  </si>
  <si>
    <t>25-5117</t>
  </si>
  <si>
    <t>25-0853</t>
  </si>
  <si>
    <t>25-C0919</t>
  </si>
  <si>
    <t>25-C0920</t>
  </si>
  <si>
    <t>25-C0924</t>
  </si>
  <si>
    <t>25-C0908</t>
  </si>
  <si>
    <t>25-C0918</t>
  </si>
  <si>
    <t>25-C0915</t>
  </si>
  <si>
    <t>25-6218</t>
  </si>
  <si>
    <t>25-5890</t>
  </si>
  <si>
    <t>25-6101</t>
  </si>
  <si>
    <t>25-6082</t>
  </si>
  <si>
    <t>25-6183</t>
  </si>
  <si>
    <t>25-6309</t>
  </si>
  <si>
    <t>25-5994</t>
  </si>
  <si>
    <t>25-6327</t>
  </si>
  <si>
    <t>25-5118</t>
  </si>
  <si>
    <t>25-C0938</t>
  </si>
  <si>
    <t>25-6310</t>
  </si>
  <si>
    <t>25-6323</t>
  </si>
  <si>
    <t>25-6290</t>
  </si>
  <si>
    <t>25-6292</t>
  </si>
  <si>
    <t>25-5981</t>
  </si>
  <si>
    <t>25-C0964</t>
  </si>
  <si>
    <t>25-C0958</t>
  </si>
  <si>
    <t>25-C0680</t>
  </si>
  <si>
    <t>25-5087</t>
  </si>
  <si>
    <t>25-6370</t>
  </si>
  <si>
    <t>25-5388</t>
  </si>
  <si>
    <t>25-C0963</t>
  </si>
  <si>
    <t>25-C0921</t>
  </si>
  <si>
    <t>25-5874</t>
  </si>
  <si>
    <t>25-6343</t>
  </si>
  <si>
    <t>25-6364</t>
  </si>
  <si>
    <t>25-5543</t>
  </si>
  <si>
    <t>25-6391</t>
  </si>
  <si>
    <t>25-6366</t>
  </si>
  <si>
    <t>25-6328</t>
  </si>
  <si>
    <t>25-C0893 Lot 1</t>
  </si>
  <si>
    <t>25-C0893 Lot 2</t>
  </si>
  <si>
    <t>25-C0893 Lot 3</t>
  </si>
  <si>
    <t>25-C0937</t>
  </si>
  <si>
    <t>25-5669</t>
  </si>
  <si>
    <t>Food Supplies</t>
  </si>
  <si>
    <t>Computer Equipment</t>
  </si>
  <si>
    <t>Janitorial Supplies/ Housekeeping</t>
  </si>
  <si>
    <t>Laboratory Supplies</t>
  </si>
  <si>
    <t>Token, as per sample</t>
  </si>
  <si>
    <t>Drugs and Medicines</t>
  </si>
  <si>
    <t>Construction Supplies</t>
  </si>
  <si>
    <t>Meals and Snacks with Venue &amp; Accommodation</t>
  </si>
  <si>
    <t>Spare parts (Motor cycle)</t>
  </si>
  <si>
    <t>Packed Meals and Snacks</t>
  </si>
  <si>
    <t>Spare parts (Light Vehicle)</t>
  </si>
  <si>
    <t>Plastic Products</t>
  </si>
  <si>
    <t>Billi Light/Phototheraphy unit s/N</t>
  </si>
  <si>
    <t>Collection of Hospital Waste</t>
  </si>
  <si>
    <t>Food Supplies- Wet Market</t>
  </si>
  <si>
    <t>Repair and Maintenance- machinery and equipment</t>
  </si>
  <si>
    <t>Fuel, oil and Lubricants</t>
  </si>
  <si>
    <t>Computer supplies</t>
  </si>
  <si>
    <t>Spare parts (Heavy Equipment)</t>
  </si>
  <si>
    <t>Other Machineries &amp; Equipment</t>
  </si>
  <si>
    <t>Supply and Delivery of Assorted Lanterns and Christmas Decoration</t>
  </si>
  <si>
    <t>Transfer, configuration, testing, commissioning and energization of the broadcast tower, antenna, and studio link transmitter from new barili, mawab to san isidro, nabunturan</t>
  </si>
  <si>
    <t>Safety and Rescue Equipment</t>
  </si>
  <si>
    <t>Job Order (Labor &amp; Materials)</t>
  </si>
  <si>
    <t>Construction &amp; Electrical Supplies</t>
  </si>
  <si>
    <t>50KVA Generator Set, Single Phase, 230V, 60Hz, Diesel Fed, Silent Type</t>
  </si>
  <si>
    <t>BNS Kits and Customized Tote bag (as per design)</t>
  </si>
  <si>
    <t>Polo shirt Embroidered (as per sample)</t>
  </si>
  <si>
    <t>Davao de Oro Token (Davao de Oro Bag, Caps, Notepad, Ballpen and 3 pcs Gold Bars)</t>
  </si>
  <si>
    <t>Polo shirt with Print (as per sample)</t>
  </si>
  <si>
    <t>Spare parts (light Vehicle)</t>
  </si>
  <si>
    <t>Software Defined-Remote ethernet device 60Rev.1 Appliance with multi-region power adapter/POE injector</t>
  </si>
  <si>
    <t>Smart TV, 50' inches</t>
  </si>
  <si>
    <t>Other supplies/ Materials</t>
  </si>
  <si>
    <t>Boots, rubber-knee high</t>
  </si>
  <si>
    <t>Polo shirt (as per design)</t>
  </si>
  <si>
    <t xml:space="preserve">Construction of Slope Protection abutment Bridge </t>
  </si>
  <si>
    <t>T-Shirt Printing (as per sample)</t>
  </si>
  <si>
    <t>Seedlings</t>
  </si>
  <si>
    <t xml:space="preserve">Other Supplies/Materials
</t>
  </si>
  <si>
    <t>PAO</t>
  </si>
  <si>
    <t>VGO</t>
  </si>
  <si>
    <t>DDOPH-Montevista</t>
  </si>
  <si>
    <t>SPO</t>
  </si>
  <si>
    <t>PAO-PRC</t>
  </si>
  <si>
    <t>DDOPH-Maragusan</t>
  </si>
  <si>
    <t>PGO-PPOPSP</t>
  </si>
  <si>
    <t>PAO-Investment</t>
  </si>
  <si>
    <t>PAO-IPRD</t>
  </si>
  <si>
    <t xml:space="preserve">PGSO </t>
  </si>
  <si>
    <t>25-4589</t>
  </si>
  <si>
    <t>25-4511</t>
  </si>
  <si>
    <t>25-4403</t>
  </si>
  <si>
    <t>25-4407</t>
  </si>
  <si>
    <t>25-4513</t>
  </si>
  <si>
    <t>25-4580</t>
  </si>
  <si>
    <t>25-4485</t>
  </si>
  <si>
    <t>25-2984</t>
  </si>
  <si>
    <t>25-4514</t>
  </si>
  <si>
    <t>25-4549</t>
  </si>
  <si>
    <t>25-4404</t>
  </si>
  <si>
    <t>25-6462</t>
  </si>
  <si>
    <t>25-6463</t>
  </si>
  <si>
    <t>25-6461</t>
  </si>
  <si>
    <t xml:space="preserve"> Repair and Maintenance-Machinery and Equipment</t>
  </si>
  <si>
    <t>Repair and maintenance- machinery and equipment</t>
  </si>
  <si>
    <t>Repair and Maintenance-Machinery and Equipment</t>
  </si>
  <si>
    <t>Cooking Gas</t>
  </si>
  <si>
    <t>Repair and Maintenance-Transportation Equipment</t>
  </si>
  <si>
    <t>Repair and Maintenance- Transportation Equipment</t>
  </si>
  <si>
    <t>LPG Gas 11kg content only</t>
  </si>
  <si>
    <t>Small Value Procurement</t>
  </si>
  <si>
    <t>Shopping A-Cash Advance</t>
  </si>
  <si>
    <t>NP-Two Failed Biddings</t>
  </si>
  <si>
    <t>NP-Emergency Cases</t>
  </si>
  <si>
    <t xml:space="preserve">                                                        PROVINCE OF DAVAO DE ORO</t>
  </si>
  <si>
    <t>On going Procurement Process</t>
  </si>
  <si>
    <t>Checked by:</t>
  </si>
  <si>
    <t xml:space="preserve"> Head of the Procuring Entity</t>
  </si>
  <si>
    <t xml:space="preserve">                                   IVAN KLEB N. ULGASAN, CESE</t>
  </si>
  <si>
    <t xml:space="preserve"> Approved by:</t>
  </si>
  <si>
    <t>***NOTHING FOLLOWS***</t>
  </si>
  <si>
    <t>Column1</t>
  </si>
  <si>
    <t xml:space="preserve"> </t>
  </si>
  <si>
    <t xml:space="preserve">BAC Chairperson </t>
  </si>
  <si>
    <t>Recommending Approval:</t>
  </si>
  <si>
    <t>GoP-PRDP</t>
  </si>
  <si>
    <r>
      <t>Pre-bid Conf</t>
    </r>
    <r>
      <rPr>
        <b/>
        <sz val="20"/>
        <color theme="0"/>
        <rFont val="Times New Roman"/>
        <family val="1"/>
      </rPr>
      <t>4</t>
    </r>
  </si>
  <si>
    <r>
      <t>Total</t>
    </r>
    <r>
      <rPr>
        <b/>
        <sz val="26"/>
        <color theme="0"/>
        <rFont val="Times New Roman"/>
        <family val="1"/>
      </rPr>
      <t>2</t>
    </r>
  </si>
  <si>
    <r>
      <t>MOOE</t>
    </r>
    <r>
      <rPr>
        <b/>
        <sz val="26"/>
        <color theme="0"/>
        <rFont val="Times New Roman"/>
        <family val="1"/>
      </rPr>
      <t>2</t>
    </r>
  </si>
  <si>
    <r>
      <t>CO</t>
    </r>
    <r>
      <rPr>
        <b/>
        <sz val="26"/>
        <color theme="0"/>
        <rFont val="Times New Roman"/>
        <family val="1"/>
      </rPr>
      <t>3</t>
    </r>
  </si>
  <si>
    <r>
      <t>Eligibility Check</t>
    </r>
    <r>
      <rPr>
        <b/>
        <sz val="24"/>
        <color theme="0"/>
        <rFont val="Times New Roman"/>
        <family val="1"/>
      </rPr>
      <t>5</t>
    </r>
  </si>
  <si>
    <r>
      <t>Bid Evaluation</t>
    </r>
    <r>
      <rPr>
        <b/>
        <sz val="24"/>
        <color theme="0"/>
        <rFont val="Times New Roman"/>
        <family val="1"/>
      </rPr>
      <t>7</t>
    </r>
  </si>
  <si>
    <r>
      <t>Post Qual</t>
    </r>
    <r>
      <rPr>
        <b/>
        <sz val="24"/>
        <color theme="0"/>
        <rFont val="Times New Roman"/>
        <family val="1"/>
      </rPr>
      <t>8</t>
    </r>
  </si>
  <si>
    <r>
      <t>Sub/Open of Bids</t>
    </r>
    <r>
      <rPr>
        <b/>
        <sz val="24"/>
        <color theme="0"/>
        <rFont val="Times New Roman"/>
        <family val="1"/>
      </rPr>
      <t>6</t>
    </r>
  </si>
  <si>
    <r>
      <t>Pre-bid Conf</t>
    </r>
    <r>
      <rPr>
        <b/>
        <sz val="18"/>
        <color theme="0"/>
        <rFont val="Times New Roman"/>
        <family val="1"/>
      </rPr>
      <t>4</t>
    </r>
  </si>
  <si>
    <r>
      <t>Eligibility Check</t>
    </r>
    <r>
      <rPr>
        <b/>
        <sz val="18"/>
        <color theme="0"/>
        <rFont val="Times New Roman"/>
        <family val="1"/>
      </rPr>
      <t>5</t>
    </r>
  </si>
  <si>
    <r>
      <t>Sub/ Open of Bids</t>
    </r>
    <r>
      <rPr>
        <b/>
        <sz val="18"/>
        <color theme="0"/>
        <rFont val="Times New Roman"/>
        <family val="1"/>
      </rPr>
      <t>6</t>
    </r>
  </si>
  <si>
    <r>
      <t>Bid Evaluation</t>
    </r>
    <r>
      <rPr>
        <b/>
        <sz val="18"/>
        <color theme="0"/>
        <rFont val="Times New Roman"/>
        <family val="1"/>
      </rPr>
      <t>7</t>
    </r>
  </si>
  <si>
    <r>
      <t>Post Qual</t>
    </r>
    <r>
      <rPr>
        <b/>
        <sz val="18"/>
        <color theme="0"/>
        <rFont val="Times New Roman"/>
        <family val="1"/>
      </rPr>
      <t>8</t>
    </r>
  </si>
  <si>
    <r>
      <t xml:space="preserve">Delivery/
Completion/
Acceptance
</t>
    </r>
    <r>
      <rPr>
        <i/>
        <sz val="18"/>
        <rFont val="Times New Roman"/>
        <family val="1"/>
      </rPr>
      <t>(If applicable)</t>
    </r>
  </si>
  <si>
    <t>25-3644</t>
  </si>
  <si>
    <t>25-3304</t>
  </si>
  <si>
    <t xml:space="preserve">           Head BAC Secretariat</t>
  </si>
  <si>
    <r>
      <t xml:space="preserve"> </t>
    </r>
    <r>
      <rPr>
        <b/>
        <sz val="36"/>
        <color theme="1"/>
        <rFont val="Times New Roman"/>
        <family val="1"/>
      </rPr>
      <t>Procurement Monitoring Report as of December 26, 2025</t>
    </r>
  </si>
  <si>
    <t>Clerk II-BAC Secretariat</t>
  </si>
  <si>
    <t>(SGD)MELISSA N. SAMENTAR</t>
  </si>
  <si>
    <t xml:space="preserve">                                              (SGD) KIRBY RYAN E. SUAREZ, JD, LPT</t>
  </si>
  <si>
    <t>(SGD) IVAN KLEB N. ULGASAN, CESE</t>
  </si>
  <si>
    <t xml:space="preserve"> (SGD) ENGR. RAUL G. MABANGLO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</si>
</sst>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(* #,##0.00_);_(* \(#,##0.00\);_(* &quot;-&quot;??_);_(@_)"/>
    <numFmt numFmtId="164" formatCode="dd\-mm\-yyyy"/>
    <numFmt numFmtId="165" formatCode="[$-409]d\-mmm\-yy;@"/>
    <numFmt numFmtId="166" formatCode="\2\5\-###0"/>
    <numFmt numFmtId="167" formatCode="\2\5\-0000"/>
    <numFmt numFmtId="168" formatCode="\2\3\-###0"/>
    <numFmt numFmtId="169" formatCode="[$-409]d\-mmm;@"/>
  </numFmts>
  <fonts count="4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Verdana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20"/>
      <color theme="1"/>
      <name val="Times New Roman"/>
      <family val="1"/>
    </font>
    <font>
      <sz val="22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b/>
      <sz val="20"/>
      <color theme="0"/>
      <name val="Times New Roman"/>
      <family val="1"/>
    </font>
    <font>
      <b/>
      <sz val="26"/>
      <color theme="1"/>
      <name val="Times New Roman"/>
      <family val="1"/>
    </font>
    <font>
      <b/>
      <sz val="12"/>
      <color theme="1"/>
      <name val="Times New Roman"/>
      <family val="1"/>
    </font>
    <font>
      <b/>
      <sz val="22"/>
      <color theme="1"/>
      <name val="Times New Roman"/>
      <family val="1"/>
    </font>
    <font>
      <i/>
      <sz val="2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22"/>
      <name val="Times New Roman"/>
      <family val="1"/>
    </font>
    <font>
      <sz val="26"/>
      <color theme="1"/>
      <name val="Times New Roman"/>
      <family val="1"/>
    </font>
    <font>
      <b/>
      <sz val="26"/>
      <name val="Times New Roman"/>
      <family val="1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sz val="36"/>
      <color theme="1"/>
      <name val="Verdana"/>
      <family val="2"/>
    </font>
    <font>
      <sz val="36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24"/>
      <name val="Times New Roman"/>
      <family val="1"/>
    </font>
    <font>
      <b/>
      <sz val="24"/>
      <color theme="0"/>
      <name val="Times New Roman"/>
      <family val="1"/>
    </font>
    <font>
      <b/>
      <sz val="26"/>
      <color theme="0"/>
      <name val="Times New Roman"/>
      <family val="1"/>
    </font>
    <font>
      <sz val="24"/>
      <color theme="1"/>
      <name val="Times New Roman"/>
      <family val="1"/>
    </font>
    <font>
      <b/>
      <sz val="18"/>
      <name val="Times New Roman"/>
      <family val="1"/>
    </font>
    <font>
      <b/>
      <sz val="18"/>
      <color theme="0"/>
      <name val="Times New Roman"/>
      <family val="1"/>
    </font>
    <font>
      <i/>
      <sz val="18"/>
      <name val="Times New Roman"/>
      <family val="1"/>
    </font>
    <font>
      <sz val="28"/>
      <color theme="1"/>
      <name val="Times New Roman"/>
      <family val="1"/>
    </font>
    <font>
      <b/>
      <sz val="28"/>
      <color theme="1"/>
      <name val="Times New Roman"/>
      <family val="1"/>
    </font>
    <font>
      <b/>
      <sz val="28"/>
      <name val="Times New Roman"/>
      <family val="1"/>
    </font>
    <font>
      <b/>
      <i/>
      <sz val="20"/>
      <color theme="1"/>
      <name val="Times New Roman"/>
      <family val="1"/>
    </font>
    <font>
      <sz val="23"/>
      <color theme="1"/>
      <name val="Times New Roman"/>
      <family val="1"/>
    </font>
    <font>
      <sz val="25"/>
      <color theme="1"/>
      <name val="Times New Roman"/>
      <family val="1"/>
    </font>
    <font>
      <b/>
      <sz val="7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FF99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499984740745262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rgb="FF000000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rgb="FF000000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06">
    <xf numFmtId="0" fontId="0" fillId="0" borderId="0" xfId="0"/>
    <xf numFmtId="0" fontId="3" fillId="0" borderId="0" xfId="0" applyFont="1"/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1" fillId="0" borderId="0" xfId="0" applyFont="1"/>
    <xf numFmtId="0" fontId="6" fillId="0" borderId="0" xfId="0" applyFont="1"/>
    <xf numFmtId="0" fontId="2" fillId="0" borderId="0" xfId="0" applyFont="1" applyAlignment="1" applyProtection="1">
      <alignment wrapText="1"/>
      <protection locked="0"/>
    </xf>
    <xf numFmtId="0" fontId="5" fillId="0" borderId="4" xfId="0" applyFont="1" applyBorder="1"/>
    <xf numFmtId="0" fontId="4" fillId="0" borderId="4" xfId="0" applyFont="1" applyBorder="1"/>
    <xf numFmtId="0" fontId="5" fillId="0" borderId="4" xfId="0" applyFont="1" applyBorder="1" applyProtection="1">
      <protection hidden="1"/>
    </xf>
    <xf numFmtId="0" fontId="4" fillId="0" borderId="4" xfId="0" applyFont="1" applyBorder="1" applyProtection="1">
      <protection hidden="1"/>
    </xf>
    <xf numFmtId="0" fontId="8" fillId="0" borderId="4" xfId="0" applyFont="1" applyBorder="1"/>
    <xf numFmtId="0" fontId="10" fillId="0" borderId="39" xfId="0" applyFont="1" applyBorder="1" applyAlignment="1">
      <alignment vertical="top" wrapText="1"/>
    </xf>
    <xf numFmtId="0" fontId="10" fillId="0" borderId="39" xfId="0" applyFont="1" applyBorder="1" applyAlignment="1">
      <alignment horizontal="left" vertical="top" wrapText="1"/>
    </xf>
    <xf numFmtId="165" fontId="12" fillId="0" borderId="39" xfId="0" applyNumberFormat="1" applyFont="1" applyBorder="1" applyAlignment="1">
      <alignment horizontal="right" vertical="top" wrapText="1"/>
    </xf>
    <xf numFmtId="165" fontId="12" fillId="0" borderId="39" xfId="0" applyNumberFormat="1" applyFont="1" applyBorder="1" applyAlignment="1">
      <alignment horizontal="center" vertical="top" wrapText="1"/>
    </xf>
    <xf numFmtId="165" fontId="12" fillId="0" borderId="39" xfId="0" applyNumberFormat="1" applyFont="1" applyBorder="1" applyAlignment="1">
      <alignment vertical="top" wrapText="1"/>
    </xf>
    <xf numFmtId="165" fontId="12" fillId="0" borderId="39" xfId="0" applyNumberFormat="1" applyFont="1" applyBorder="1" applyAlignment="1">
      <alignment vertical="top"/>
    </xf>
    <xf numFmtId="165" fontId="12" fillId="0" borderId="39" xfId="0" applyNumberFormat="1" applyFont="1" applyBorder="1" applyAlignment="1">
      <alignment horizontal="left" vertical="top"/>
    </xf>
    <xf numFmtId="0" fontId="11" fillId="0" borderId="39" xfId="0" applyFont="1" applyBorder="1" applyAlignment="1">
      <alignment horizontal="left" vertical="top" wrapText="1"/>
    </xf>
    <xf numFmtId="0" fontId="11" fillId="9" borderId="39" xfId="0" applyFont="1" applyFill="1" applyBorder="1" applyAlignment="1">
      <alignment vertical="top" wrapText="1"/>
    </xf>
    <xf numFmtId="0" fontId="0" fillId="0" borderId="4" xfId="0" applyBorder="1" applyProtection="1">
      <protection locked="0"/>
    </xf>
    <xf numFmtId="0" fontId="0" fillId="0" borderId="39" xfId="0" applyBorder="1"/>
    <xf numFmtId="168" fontId="10" fillId="0" borderId="39" xfId="0" applyNumberFormat="1" applyFont="1" applyBorder="1" applyAlignment="1">
      <alignment horizontal="left" vertical="top" wrapText="1"/>
    </xf>
    <xf numFmtId="0" fontId="11" fillId="0" borderId="0" xfId="0" applyFont="1" applyAlignment="1" applyProtection="1">
      <alignment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11" fillId="0" borderId="4" xfId="0" applyFont="1" applyBorder="1" applyAlignment="1">
      <alignment vertical="top"/>
    </xf>
    <xf numFmtId="0" fontId="14" fillId="0" borderId="13" xfId="0" applyFont="1" applyBorder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10" fillId="0" borderId="0" xfId="0" applyFont="1" applyProtection="1">
      <protection locked="0"/>
    </xf>
    <xf numFmtId="15" fontId="20" fillId="0" borderId="0" xfId="0" applyNumberFormat="1" applyFont="1" applyAlignment="1" applyProtection="1">
      <alignment vertical="top"/>
      <protection locked="0"/>
    </xf>
    <xf numFmtId="165" fontId="12" fillId="0" borderId="0" xfId="0" applyNumberFormat="1" applyFont="1" applyAlignment="1" applyProtection="1">
      <alignment vertical="top"/>
      <protection locked="0"/>
    </xf>
    <xf numFmtId="0" fontId="17" fillId="0" borderId="0" xfId="0" applyFont="1" applyAlignment="1" applyProtection="1">
      <alignment vertical="top"/>
      <protection locked="0"/>
    </xf>
    <xf numFmtId="0" fontId="22" fillId="0" borderId="2" xfId="0" applyFont="1" applyBorder="1" applyAlignment="1" applyProtection="1">
      <alignment vertical="center"/>
      <protection locked="0"/>
    </xf>
    <xf numFmtId="165" fontId="19" fillId="0" borderId="0" xfId="0" applyNumberFormat="1" applyFont="1" applyAlignment="1" applyProtection="1">
      <alignment vertical="top"/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0" fontId="15" fillId="0" borderId="24" xfId="0" applyFont="1" applyBorder="1" applyAlignment="1" applyProtection="1">
      <alignment horizontal="center" vertical="center" wrapText="1"/>
      <protection hidden="1"/>
    </xf>
    <xf numFmtId="0" fontId="15" fillId="0" borderId="25" xfId="0" applyFont="1" applyBorder="1" applyAlignment="1" applyProtection="1">
      <alignment horizontal="center" vertical="top" wrapText="1"/>
      <protection hidden="1"/>
    </xf>
    <xf numFmtId="165" fontId="15" fillId="0" borderId="25" xfId="0" applyNumberFormat="1" applyFont="1" applyBorder="1" applyAlignment="1" applyProtection="1">
      <alignment horizontal="center" vertical="top" wrapText="1"/>
      <protection hidden="1"/>
    </xf>
    <xf numFmtId="0" fontId="15" fillId="0" borderId="26" xfId="0" applyFont="1" applyBorder="1" applyAlignment="1" applyProtection="1">
      <alignment horizontal="center" vertical="center" wrapText="1"/>
      <protection hidden="1"/>
    </xf>
    <xf numFmtId="0" fontId="15" fillId="0" borderId="26" xfId="0" applyFont="1" applyBorder="1" applyAlignment="1" applyProtection="1">
      <alignment horizontal="center" vertical="top" wrapText="1"/>
      <protection hidden="1"/>
    </xf>
    <xf numFmtId="0" fontId="15" fillId="0" borderId="26" xfId="0" applyFont="1" applyBorder="1" applyAlignment="1" applyProtection="1">
      <alignment horizontal="center" vertical="top"/>
      <protection hidden="1"/>
    </xf>
    <xf numFmtId="0" fontId="15" fillId="0" borderId="27" xfId="0" applyFont="1" applyBorder="1" applyAlignment="1" applyProtection="1">
      <alignment horizontal="center" vertical="top" wrapText="1"/>
      <protection hidden="1"/>
    </xf>
    <xf numFmtId="165" fontId="15" fillId="0" borderId="27" xfId="0" applyNumberFormat="1" applyFont="1" applyBorder="1" applyAlignment="1" applyProtection="1">
      <alignment horizontal="center" vertical="top" wrapText="1"/>
      <protection hidden="1"/>
    </xf>
    <xf numFmtId="0" fontId="23" fillId="0" borderId="26" xfId="0" applyFont="1" applyBorder="1" applyAlignment="1" applyProtection="1">
      <alignment horizontal="center" vertical="center" wrapText="1"/>
      <protection hidden="1"/>
    </xf>
    <xf numFmtId="0" fontId="22" fillId="7" borderId="13" xfId="0" applyFont="1" applyFill="1" applyBorder="1" applyAlignment="1">
      <alignment vertical="top" wrapText="1"/>
    </xf>
    <xf numFmtId="164" fontId="19" fillId="7" borderId="13" xfId="0" applyNumberFormat="1" applyFont="1" applyFill="1" applyBorder="1" applyAlignment="1">
      <alignment vertical="top" wrapText="1"/>
    </xf>
    <xf numFmtId="165" fontId="19" fillId="7" borderId="13" xfId="0" applyNumberFormat="1" applyFont="1" applyFill="1" applyBorder="1" applyAlignment="1">
      <alignment vertical="top" wrapText="1"/>
    </xf>
    <xf numFmtId="0" fontId="22" fillId="0" borderId="4" xfId="0" applyFont="1" applyBorder="1" applyAlignment="1" applyProtection="1">
      <alignment vertical="center"/>
      <protection locked="0"/>
    </xf>
    <xf numFmtId="0" fontId="19" fillId="0" borderId="4" xfId="0" applyFont="1" applyBorder="1" applyAlignment="1" applyProtection="1">
      <alignment vertical="top"/>
      <protection locked="0"/>
    </xf>
    <xf numFmtId="0" fontId="19" fillId="0" borderId="4" xfId="0" applyFont="1" applyBorder="1" applyAlignment="1" applyProtection="1">
      <alignment horizontal="center" vertical="top"/>
      <protection locked="0"/>
    </xf>
    <xf numFmtId="0" fontId="19" fillId="0" borderId="4" xfId="0" applyFont="1" applyBorder="1" applyAlignment="1" applyProtection="1">
      <alignment horizontal="center" vertical="top"/>
      <protection hidden="1"/>
    </xf>
    <xf numFmtId="165" fontId="19" fillId="0" borderId="4" xfId="0" applyNumberFormat="1" applyFont="1" applyBorder="1" applyAlignment="1" applyProtection="1">
      <alignment horizontal="center" vertical="top"/>
      <protection hidden="1"/>
    </xf>
    <xf numFmtId="0" fontId="22" fillId="0" borderId="21" xfId="0" applyFont="1" applyBorder="1" applyAlignment="1" applyProtection="1">
      <alignment horizontal="right" vertical="center"/>
      <protection hidden="1"/>
    </xf>
    <xf numFmtId="4" fontId="17" fillId="2" borderId="5" xfId="0" applyNumberFormat="1" applyFont="1" applyFill="1" applyBorder="1" applyAlignment="1" applyProtection="1">
      <alignment vertical="top" shrinkToFit="1"/>
      <protection hidden="1"/>
    </xf>
    <xf numFmtId="0" fontId="11" fillId="0" borderId="4" xfId="0" applyFont="1" applyBorder="1" applyAlignment="1" applyProtection="1">
      <alignment vertical="top"/>
      <protection locked="0"/>
    </xf>
    <xf numFmtId="0" fontId="22" fillId="0" borderId="0" xfId="0" applyFont="1" applyAlignment="1" applyProtection="1">
      <alignment vertical="center"/>
      <protection locked="0"/>
    </xf>
    <xf numFmtId="0" fontId="10" fillId="0" borderId="4" xfId="0" applyFont="1" applyBorder="1"/>
    <xf numFmtId="0" fontId="12" fillId="0" borderId="4" xfId="0" applyFont="1" applyBorder="1" applyAlignment="1">
      <alignment vertical="top"/>
    </xf>
    <xf numFmtId="165" fontId="12" fillId="0" borderId="4" xfId="0" applyNumberFormat="1" applyFont="1" applyBorder="1" applyAlignment="1">
      <alignment vertical="top"/>
    </xf>
    <xf numFmtId="0" fontId="17" fillId="0" borderId="4" xfId="0" applyFont="1" applyBorder="1" applyAlignment="1">
      <alignment vertical="top"/>
    </xf>
    <xf numFmtId="0" fontId="15" fillId="0" borderId="6" xfId="0" applyFont="1" applyBorder="1" applyAlignment="1" applyProtection="1">
      <alignment horizontal="center" vertical="center" wrapText="1"/>
      <protection hidden="1"/>
    </xf>
    <xf numFmtId="0" fontId="15" fillId="0" borderId="8" xfId="0" applyFont="1" applyBorder="1" applyAlignment="1" applyProtection="1">
      <alignment horizontal="center" vertical="center" wrapText="1"/>
      <protection hidden="1"/>
    </xf>
    <xf numFmtId="0" fontId="23" fillId="0" borderId="8" xfId="0" applyFont="1" applyBorder="1" applyAlignment="1" applyProtection="1">
      <alignment horizontal="center" vertical="top" wrapText="1"/>
      <protection hidden="1"/>
    </xf>
    <xf numFmtId="165" fontId="23" fillId="0" borderId="8" xfId="0" applyNumberFormat="1" applyFont="1" applyBorder="1" applyAlignment="1" applyProtection="1">
      <alignment horizontal="center" vertical="top" wrapText="1"/>
      <protection hidden="1"/>
    </xf>
    <xf numFmtId="0" fontId="25" fillId="0" borderId="9" xfId="0" applyFont="1" applyBorder="1" applyAlignment="1" applyProtection="1">
      <alignment horizontal="center" vertical="top" wrapText="1"/>
      <protection hidden="1"/>
    </xf>
    <xf numFmtId="0" fontId="14" fillId="0" borderId="9" xfId="0" applyFont="1" applyBorder="1" applyAlignment="1" applyProtection="1">
      <alignment horizontal="center" vertical="top" wrapText="1"/>
      <protection hidden="1"/>
    </xf>
    <xf numFmtId="0" fontId="22" fillId="7" borderId="37" xfId="0" applyFont="1" applyFill="1" applyBorder="1" applyAlignment="1">
      <alignment vertical="top" wrapText="1"/>
    </xf>
    <xf numFmtId="164" fontId="19" fillId="7" borderId="37" xfId="0" applyNumberFormat="1" applyFont="1" applyFill="1" applyBorder="1" applyAlignment="1" applyProtection="1">
      <alignment vertical="top" wrapText="1"/>
      <protection locked="0"/>
    </xf>
    <xf numFmtId="165" fontId="19" fillId="7" borderId="37" xfId="0" applyNumberFormat="1" applyFont="1" applyFill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12" fillId="0" borderId="0" xfId="0" applyFont="1" applyAlignment="1">
      <alignment vertical="top"/>
    </xf>
    <xf numFmtId="0" fontId="10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top"/>
      <protection locked="0"/>
    </xf>
    <xf numFmtId="49" fontId="11" fillId="0" borderId="0" xfId="0" applyNumberFormat="1" applyFont="1" applyAlignment="1" applyProtection="1">
      <alignment horizontal="center" vertical="top"/>
      <protection locked="0"/>
    </xf>
    <xf numFmtId="0" fontId="19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49" fontId="11" fillId="0" borderId="0" xfId="0" applyNumberFormat="1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wrapText="1"/>
      <protection locked="0"/>
    </xf>
    <xf numFmtId="0" fontId="27" fillId="0" borderId="0" xfId="0" applyFont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wrapText="1"/>
      <protection locked="0"/>
    </xf>
    <xf numFmtId="0" fontId="28" fillId="0" borderId="0" xfId="0" applyFont="1" applyProtection="1">
      <protection locked="0"/>
    </xf>
    <xf numFmtId="0" fontId="26" fillId="0" borderId="0" xfId="0" applyFont="1" applyAlignment="1" applyProtection="1">
      <alignment vertical="top"/>
      <protection locked="0"/>
    </xf>
    <xf numFmtId="0" fontId="26" fillId="0" borderId="0" xfId="0" applyFont="1" applyAlignment="1" applyProtection="1">
      <alignment horizontal="left" vertical="top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29" fillId="0" borderId="0" xfId="0" applyFont="1" applyProtection="1">
      <protection locked="0"/>
    </xf>
    <xf numFmtId="0" fontId="30" fillId="0" borderId="0" xfId="0" applyFont="1" applyAlignment="1" applyProtection="1">
      <alignment vertical="top"/>
      <protection locked="0"/>
    </xf>
    <xf numFmtId="0" fontId="30" fillId="0" borderId="0" xfId="0" applyFont="1" applyAlignment="1" applyProtection="1">
      <alignment horizontal="center" vertical="top"/>
      <protection locked="0"/>
    </xf>
    <xf numFmtId="0" fontId="30" fillId="0" borderId="0" xfId="0" applyFont="1" applyAlignment="1" applyProtection="1">
      <alignment vertical="top" wrapText="1"/>
      <protection locked="0"/>
    </xf>
    <xf numFmtId="0" fontId="31" fillId="0" borderId="8" xfId="0" applyFont="1" applyBorder="1" applyAlignment="1" applyProtection="1">
      <alignment horizontal="center" vertical="top" wrapText="1"/>
      <protection hidden="1"/>
    </xf>
    <xf numFmtId="0" fontId="31" fillId="0" borderId="7" xfId="0" applyFont="1" applyBorder="1" applyAlignment="1" applyProtection="1">
      <alignment horizontal="center" vertical="top" wrapText="1"/>
      <protection hidden="1"/>
    </xf>
    <xf numFmtId="0" fontId="31" fillId="0" borderId="13" xfId="0" applyFont="1" applyBorder="1" applyAlignment="1" applyProtection="1">
      <alignment horizontal="center" vertical="top" wrapText="1"/>
      <protection hidden="1"/>
    </xf>
    <xf numFmtId="0" fontId="31" fillId="0" borderId="9" xfId="0" applyFont="1" applyBorder="1" applyAlignment="1" applyProtection="1">
      <alignment horizontal="center" vertical="top" wrapText="1"/>
      <protection hidden="1"/>
    </xf>
    <xf numFmtId="0" fontId="30" fillId="0" borderId="0" xfId="0" applyFont="1" applyAlignment="1" applyProtection="1">
      <alignment horizontal="center"/>
      <protection locked="0"/>
    </xf>
    <xf numFmtId="0" fontId="30" fillId="0" borderId="0" xfId="0" applyFont="1" applyProtection="1"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25" fillId="0" borderId="29" xfId="0" applyFont="1" applyBorder="1" applyAlignment="1" applyProtection="1">
      <alignment vertical="top" wrapText="1"/>
      <protection hidden="1"/>
    </xf>
    <xf numFmtId="0" fontId="25" fillId="0" borderId="10" xfId="0" applyFont="1" applyBorder="1" applyAlignment="1" applyProtection="1">
      <alignment horizontal="center" vertical="top" wrapText="1"/>
      <protection hidden="1"/>
    </xf>
    <xf numFmtId="0" fontId="25" fillId="0" borderId="8" xfId="0" applyFont="1" applyBorder="1" applyAlignment="1" applyProtection="1">
      <alignment horizontal="center" vertical="top" wrapText="1"/>
      <protection hidden="1"/>
    </xf>
    <xf numFmtId="0" fontId="25" fillId="0" borderId="7" xfId="0" applyFont="1" applyBorder="1" applyAlignment="1" applyProtection="1">
      <alignment horizontal="center" vertical="top" wrapText="1"/>
      <protection hidden="1"/>
    </xf>
    <xf numFmtId="0" fontId="25" fillId="0" borderId="13" xfId="0" applyFont="1" applyBorder="1" applyAlignment="1" applyProtection="1">
      <alignment horizontal="center" vertical="top" wrapText="1"/>
      <protection hidden="1"/>
    </xf>
    <xf numFmtId="4" fontId="17" fillId="7" borderId="13" xfId="0" applyNumberFormat="1" applyFont="1" applyFill="1" applyBorder="1" applyAlignment="1">
      <alignment vertical="top" wrapText="1"/>
    </xf>
    <xf numFmtId="43" fontId="17" fillId="0" borderId="39" xfId="1" applyFont="1" applyFill="1" applyBorder="1" applyAlignment="1">
      <alignment horizontal="center" vertical="top" wrapText="1"/>
    </xf>
    <xf numFmtId="43" fontId="17" fillId="0" borderId="39" xfId="1" applyFont="1" applyBorder="1" applyAlignment="1">
      <alignment horizontal="right" vertical="top" wrapText="1"/>
    </xf>
    <xf numFmtId="43" fontId="17" fillId="0" borderId="39" xfId="1" applyFont="1" applyBorder="1" applyAlignment="1">
      <alignment vertical="top" wrapText="1"/>
    </xf>
    <xf numFmtId="43" fontId="17" fillId="0" borderId="39" xfId="1" applyFont="1" applyBorder="1" applyAlignment="1">
      <alignment horizontal="left" vertical="top"/>
    </xf>
    <xf numFmtId="4" fontId="17" fillId="9" borderId="39" xfId="0" applyNumberFormat="1" applyFont="1" applyFill="1" applyBorder="1" applyAlignment="1">
      <alignment horizontal="right" vertical="top" wrapText="1"/>
    </xf>
    <xf numFmtId="4" fontId="17" fillId="0" borderId="39" xfId="0" applyNumberFormat="1" applyFont="1" applyBorder="1" applyAlignment="1" applyProtection="1">
      <alignment horizontal="right" vertical="top"/>
      <protection locked="0"/>
    </xf>
    <xf numFmtId="4" fontId="17" fillId="6" borderId="39" xfId="0" applyNumberFormat="1" applyFont="1" applyFill="1" applyBorder="1" applyAlignment="1" applyProtection="1">
      <alignment horizontal="right" vertical="top"/>
      <protection locked="0"/>
    </xf>
    <xf numFmtId="43" fontId="17" fillId="0" borderId="39" xfId="0" applyNumberFormat="1" applyFont="1" applyBorder="1" applyAlignment="1" applyProtection="1">
      <alignment horizontal="right" vertical="top"/>
      <protection locked="0"/>
    </xf>
    <xf numFmtId="4" fontId="17" fillId="4" borderId="5" xfId="0" applyNumberFormat="1" applyFont="1" applyFill="1" applyBorder="1" applyAlignment="1" applyProtection="1">
      <alignment vertical="top" shrinkToFit="1"/>
      <protection hidden="1"/>
    </xf>
    <xf numFmtId="4" fontId="17" fillId="4" borderId="22" xfId="0" applyNumberFormat="1" applyFont="1" applyFill="1" applyBorder="1" applyAlignment="1" applyProtection="1">
      <alignment vertical="top" shrinkToFit="1"/>
      <protection hidden="1"/>
    </xf>
    <xf numFmtId="4" fontId="17" fillId="4" borderId="3" xfId="0" applyNumberFormat="1" applyFont="1" applyFill="1" applyBorder="1" applyAlignment="1" applyProtection="1">
      <alignment vertical="top" shrinkToFit="1"/>
      <protection hidden="1"/>
    </xf>
    <xf numFmtId="4" fontId="17" fillId="4" borderId="12" xfId="0" applyNumberFormat="1" applyFont="1" applyFill="1" applyBorder="1" applyAlignment="1" applyProtection="1">
      <alignment vertical="top" shrinkToFit="1"/>
      <protection hidden="1"/>
    </xf>
    <xf numFmtId="4" fontId="17" fillId="4" borderId="17" xfId="0" applyNumberFormat="1" applyFont="1" applyFill="1" applyBorder="1" applyAlignment="1" applyProtection="1">
      <alignment vertical="top" shrinkToFit="1"/>
      <protection hidden="1"/>
    </xf>
    <xf numFmtId="4" fontId="17" fillId="2" borderId="11" xfId="0" applyNumberFormat="1" applyFont="1" applyFill="1" applyBorder="1" applyAlignment="1" applyProtection="1">
      <alignment horizontal="right" vertical="top" shrinkToFit="1"/>
      <protection hidden="1"/>
    </xf>
    <xf numFmtId="4" fontId="17" fillId="0" borderId="18" xfId="0" applyNumberFormat="1" applyFont="1" applyBorder="1" applyAlignment="1" applyProtection="1">
      <alignment vertical="top" shrinkToFit="1"/>
      <protection hidden="1"/>
    </xf>
    <xf numFmtId="4" fontId="17" fillId="0" borderId="19" xfId="0" applyNumberFormat="1" applyFont="1" applyBorder="1" applyAlignment="1" applyProtection="1">
      <alignment vertical="top" shrinkToFit="1"/>
      <protection hidden="1"/>
    </xf>
    <xf numFmtId="4" fontId="17" fillId="0" borderId="20" xfId="0" applyNumberFormat="1" applyFont="1" applyBorder="1" applyAlignment="1" applyProtection="1">
      <alignment vertical="top" shrinkToFit="1"/>
      <protection hidden="1"/>
    </xf>
    <xf numFmtId="4" fontId="17" fillId="0" borderId="4" xfId="0" applyNumberFormat="1" applyFont="1" applyBorder="1" applyAlignment="1" applyProtection="1">
      <alignment horizontal="center" vertical="top" shrinkToFit="1"/>
      <protection hidden="1"/>
    </xf>
    <xf numFmtId="0" fontId="17" fillId="0" borderId="4" xfId="0" applyFont="1" applyBorder="1" applyAlignment="1">
      <alignment horizontal="center" vertical="top"/>
    </xf>
    <xf numFmtId="0" fontId="17" fillId="0" borderId="4" xfId="0" applyFont="1" applyBorder="1" applyAlignment="1">
      <alignment vertical="top" wrapText="1"/>
    </xf>
    <xf numFmtId="4" fontId="17" fillId="8" borderId="45" xfId="0" applyNumberFormat="1" applyFont="1" applyFill="1" applyBorder="1" applyAlignment="1" applyProtection="1">
      <alignment horizontal="right" vertical="top"/>
      <protection hidden="1"/>
    </xf>
    <xf numFmtId="4" fontId="17" fillId="7" borderId="47" xfId="0" applyNumberFormat="1" applyFont="1" applyFill="1" applyBorder="1" applyAlignment="1" applyProtection="1">
      <alignment horizontal="right" vertical="top"/>
      <protection locked="0"/>
    </xf>
    <xf numFmtId="43" fontId="17" fillId="7" borderId="45" xfId="0" applyNumberFormat="1" applyFont="1" applyFill="1" applyBorder="1" applyAlignment="1" applyProtection="1">
      <alignment horizontal="right" vertical="top"/>
      <protection locked="0"/>
    </xf>
    <xf numFmtId="49" fontId="17" fillId="0" borderId="0" xfId="0" applyNumberFormat="1" applyFont="1" applyAlignment="1" applyProtection="1">
      <alignment horizontal="left" vertical="top"/>
      <protection locked="0"/>
    </xf>
    <xf numFmtId="49" fontId="17" fillId="0" borderId="0" xfId="0" applyNumberFormat="1" applyFont="1" applyAlignment="1" applyProtection="1">
      <alignment horizontal="center" vertical="top"/>
      <protection locked="0"/>
    </xf>
    <xf numFmtId="0" fontId="17" fillId="0" borderId="0" xfId="0" applyFont="1" applyAlignment="1" applyProtection="1">
      <alignment wrapText="1"/>
      <protection locked="0"/>
    </xf>
    <xf numFmtId="0" fontId="17" fillId="0" borderId="0" xfId="0" applyFont="1" applyProtection="1">
      <protection locked="0"/>
    </xf>
    <xf numFmtId="0" fontId="34" fillId="0" borderId="0" xfId="0" applyFont="1" applyAlignment="1" applyProtection="1">
      <alignment vertical="top"/>
      <protection locked="0"/>
    </xf>
    <xf numFmtId="0" fontId="34" fillId="0" borderId="0" xfId="0" applyFont="1" applyAlignment="1" applyProtection="1">
      <alignment horizontal="center" vertical="top"/>
      <protection locked="0"/>
    </xf>
    <xf numFmtId="0" fontId="34" fillId="0" borderId="0" xfId="0" applyFont="1" applyAlignment="1" applyProtection="1">
      <alignment vertical="top" wrapText="1"/>
      <protection locked="0"/>
    </xf>
    <xf numFmtId="0" fontId="34" fillId="0" borderId="0" xfId="0" applyFont="1"/>
    <xf numFmtId="0" fontId="34" fillId="0" borderId="0" xfId="0" applyFont="1" applyProtection="1">
      <protection locked="0"/>
    </xf>
    <xf numFmtId="0" fontId="31" fillId="0" borderId="43" xfId="0" applyFont="1" applyBorder="1" applyAlignment="1" applyProtection="1">
      <alignment horizontal="center" vertical="top" wrapText="1"/>
      <protection hidden="1"/>
    </xf>
    <xf numFmtId="0" fontId="34" fillId="0" borderId="44" xfId="0" applyFont="1" applyBorder="1"/>
    <xf numFmtId="0" fontId="34" fillId="0" borderId="4" xfId="0" applyFont="1" applyBorder="1" applyAlignment="1" applyProtection="1">
      <alignment vertical="top"/>
      <protection locked="0"/>
    </xf>
    <xf numFmtId="0" fontId="34" fillId="0" borderId="4" xfId="0" applyFont="1" applyBorder="1" applyAlignment="1" applyProtection="1">
      <alignment horizontal="center" vertical="top"/>
      <protection locked="0"/>
    </xf>
    <xf numFmtId="0" fontId="34" fillId="0" borderId="0" xfId="0" applyFont="1" applyProtection="1">
      <protection hidden="1"/>
    </xf>
    <xf numFmtId="4" fontId="34" fillId="0" borderId="0" xfId="0" applyNumberFormat="1" applyFont="1" applyAlignment="1" applyProtection="1">
      <alignment horizontal="center" vertical="top"/>
      <protection locked="0"/>
    </xf>
    <xf numFmtId="0" fontId="34" fillId="0" borderId="4" xfId="0" applyFont="1" applyBorder="1" applyAlignment="1" applyProtection="1">
      <alignment horizontal="left" vertical="top" wrapText="1"/>
      <protection locked="0"/>
    </xf>
    <xf numFmtId="0" fontId="34" fillId="0" borderId="4" xfId="0" applyFont="1" applyBorder="1" applyAlignment="1">
      <alignment vertical="top"/>
    </xf>
    <xf numFmtId="0" fontId="34" fillId="0" borderId="4" xfId="0" applyFont="1" applyBorder="1" applyAlignment="1">
      <alignment horizontal="center" vertical="top"/>
    </xf>
    <xf numFmtId="0" fontId="34" fillId="0" borderId="4" xfId="0" applyFont="1" applyBorder="1" applyAlignment="1">
      <alignment horizontal="left" vertical="top" wrapText="1"/>
    </xf>
    <xf numFmtId="164" fontId="34" fillId="7" borderId="45" xfId="0" applyNumberFormat="1" applyFont="1" applyFill="1" applyBorder="1" applyAlignment="1" applyProtection="1">
      <alignment horizontal="center" vertical="top"/>
      <protection locked="0"/>
    </xf>
    <xf numFmtId="164" fontId="30" fillId="7" borderId="45" xfId="0" applyNumberFormat="1" applyFont="1" applyFill="1" applyBorder="1" applyAlignment="1" applyProtection="1">
      <alignment horizontal="center" vertical="top"/>
      <protection locked="0"/>
    </xf>
    <xf numFmtId="0" fontId="30" fillId="7" borderId="38" xfId="0" applyFont="1" applyFill="1" applyBorder="1" applyAlignment="1">
      <alignment vertical="top" wrapText="1"/>
    </xf>
    <xf numFmtId="49" fontId="34" fillId="0" borderId="0" xfId="0" applyNumberFormat="1" applyFont="1" applyAlignment="1" applyProtection="1">
      <alignment horizontal="center" vertical="top"/>
      <protection locked="0"/>
    </xf>
    <xf numFmtId="0" fontId="34" fillId="0" borderId="0" xfId="0" applyFont="1" applyAlignment="1" applyProtection="1">
      <alignment wrapText="1"/>
      <protection locked="0"/>
    </xf>
    <xf numFmtId="0" fontId="35" fillId="0" borderId="13" xfId="0" applyFont="1" applyBorder="1" applyAlignment="1">
      <alignment horizontal="center" vertical="top" wrapText="1"/>
    </xf>
    <xf numFmtId="0" fontId="35" fillId="0" borderId="14" xfId="0" applyFont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top" wrapText="1"/>
    </xf>
    <xf numFmtId="0" fontId="35" fillId="0" borderId="23" xfId="0" applyFont="1" applyBorder="1" applyAlignment="1">
      <alignment horizontal="center" vertical="top" wrapText="1"/>
    </xf>
    <xf numFmtId="0" fontId="35" fillId="0" borderId="30" xfId="0" applyFont="1" applyBorder="1" applyAlignment="1" applyProtection="1">
      <alignment horizontal="center" vertical="top" wrapText="1"/>
      <protection hidden="1"/>
    </xf>
    <xf numFmtId="0" fontId="12" fillId="0" borderId="39" xfId="0" applyFont="1" applyBorder="1" applyAlignment="1">
      <alignment horizontal="left" vertical="top" wrapText="1"/>
    </xf>
    <xf numFmtId="0" fontId="19" fillId="7" borderId="37" xfId="0" applyFont="1" applyFill="1" applyBorder="1" applyAlignment="1">
      <alignment vertical="top" wrapText="1"/>
    </xf>
    <xf numFmtId="0" fontId="38" fillId="0" borderId="0" xfId="0" applyFont="1" applyAlignment="1" applyProtection="1">
      <alignment vertical="top" wrapText="1"/>
      <protection locked="0"/>
    </xf>
    <xf numFmtId="0" fontId="39" fillId="0" borderId="2" xfId="0" applyFont="1" applyBorder="1" applyAlignment="1" applyProtection="1">
      <alignment horizontal="center" vertical="top" wrapText="1"/>
      <protection locked="0"/>
    </xf>
    <xf numFmtId="0" fontId="39" fillId="0" borderId="0" xfId="0" applyFont="1" applyAlignment="1" applyProtection="1">
      <alignment vertical="top" wrapText="1"/>
      <protection locked="0"/>
    </xf>
    <xf numFmtId="0" fontId="40" fillId="0" borderId="24" xfId="0" applyFont="1" applyBorder="1" applyAlignment="1" applyProtection="1">
      <alignment horizontal="center" vertical="top" wrapText="1"/>
      <protection hidden="1"/>
    </xf>
    <xf numFmtId="0" fontId="40" fillId="0" borderId="26" xfId="0" applyFont="1" applyBorder="1" applyAlignment="1" applyProtection="1">
      <alignment horizontal="center" vertical="top" wrapText="1"/>
      <protection hidden="1"/>
    </xf>
    <xf numFmtId="0" fontId="38" fillId="0" borderId="39" xfId="0" applyFont="1" applyBorder="1" applyAlignment="1">
      <alignment vertical="top" wrapText="1"/>
    </xf>
    <xf numFmtId="0" fontId="38" fillId="0" borderId="39" xfId="0" applyFont="1" applyBorder="1" applyAlignment="1">
      <alignment horizontal="left" vertical="top" wrapText="1"/>
    </xf>
    <xf numFmtId="0" fontId="38" fillId="9" borderId="39" xfId="0" applyFont="1" applyFill="1" applyBorder="1" applyAlignment="1">
      <alignment vertical="top" wrapText="1"/>
    </xf>
    <xf numFmtId="0" fontId="39" fillId="0" borderId="4" xfId="0" applyFont="1" applyBorder="1" applyAlignment="1" applyProtection="1">
      <alignment vertical="top" wrapText="1"/>
      <protection locked="0"/>
    </xf>
    <xf numFmtId="0" fontId="38" fillId="0" borderId="4" xfId="0" applyFont="1" applyBorder="1" applyAlignment="1">
      <alignment vertical="top" wrapText="1"/>
    </xf>
    <xf numFmtId="0" fontId="40" fillId="0" borderId="7" xfId="0" applyFont="1" applyBorder="1" applyAlignment="1" applyProtection="1">
      <alignment horizontal="center" vertical="top" wrapText="1"/>
      <protection hidden="1"/>
    </xf>
    <xf numFmtId="0" fontId="39" fillId="7" borderId="37" xfId="0" applyFont="1" applyFill="1" applyBorder="1" applyAlignment="1">
      <alignment vertical="top" wrapText="1"/>
    </xf>
    <xf numFmtId="0" fontId="38" fillId="0" borderId="0" xfId="0" applyFont="1" applyAlignment="1" applyProtection="1">
      <alignment wrapText="1"/>
      <protection locked="0"/>
    </xf>
    <xf numFmtId="0" fontId="38" fillId="0" borderId="0" xfId="0" applyFont="1" applyAlignment="1" applyProtection="1">
      <alignment vertical="top"/>
      <protection locked="0"/>
    </xf>
    <xf numFmtId="0" fontId="14" fillId="0" borderId="24" xfId="0" applyFont="1" applyBorder="1" applyAlignment="1" applyProtection="1">
      <alignment horizontal="center" vertical="center" wrapText="1"/>
      <protection hidden="1"/>
    </xf>
    <xf numFmtId="0" fontId="14" fillId="0" borderId="26" xfId="0" applyFont="1" applyBorder="1" applyAlignment="1" applyProtection="1">
      <alignment horizontal="center" vertical="center" wrapText="1"/>
      <protection hidden="1"/>
    </xf>
    <xf numFmtId="0" fontId="19" fillId="0" borderId="2" xfId="0" applyFont="1" applyBorder="1" applyAlignment="1" applyProtection="1">
      <alignment vertical="center"/>
      <protection locked="0"/>
    </xf>
    <xf numFmtId="0" fontId="23" fillId="0" borderId="24" xfId="0" applyFont="1" applyBorder="1" applyAlignment="1" applyProtection="1">
      <alignment horizontal="center" vertical="center" wrapText="1"/>
      <protection hidden="1"/>
    </xf>
    <xf numFmtId="0" fontId="19" fillId="0" borderId="4" xfId="0" applyFont="1" applyBorder="1" applyAlignment="1" applyProtection="1">
      <alignment vertical="center"/>
      <protection locked="0"/>
    </xf>
    <xf numFmtId="0" fontId="19" fillId="0" borderId="4" xfId="0" applyFont="1" applyBorder="1" applyAlignment="1" applyProtection="1">
      <alignment vertical="center" shrinkToFit="1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 shrinkToFit="1"/>
      <protection locked="0"/>
    </xf>
    <xf numFmtId="0" fontId="12" fillId="0" borderId="4" xfId="0" applyFont="1" applyBorder="1"/>
    <xf numFmtId="0" fontId="12" fillId="0" borderId="4" xfId="0" applyFont="1" applyBorder="1" applyAlignment="1">
      <alignment shrinkToFit="1"/>
    </xf>
    <xf numFmtId="0" fontId="23" fillId="0" borderId="8" xfId="0" applyFont="1" applyBorder="1" applyAlignment="1" applyProtection="1">
      <alignment horizontal="center" vertical="center" wrapText="1"/>
      <protection hidden="1"/>
    </xf>
    <xf numFmtId="0" fontId="23" fillId="0" borderId="9" xfId="0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>
      <alignment horizontal="center"/>
    </xf>
    <xf numFmtId="0" fontId="41" fillId="0" borderId="2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13" fillId="7" borderId="40" xfId="0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top" wrapText="1"/>
    </xf>
    <xf numFmtId="0" fontId="11" fillId="0" borderId="39" xfId="0" applyFont="1" applyBorder="1" applyAlignment="1">
      <alignment horizontal="left" vertical="top"/>
    </xf>
    <xf numFmtId="0" fontId="1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4" fillId="0" borderId="6" xfId="0" applyFont="1" applyBorder="1" applyAlignment="1" applyProtection="1">
      <alignment horizontal="center" vertical="center" wrapText="1"/>
      <protection hidden="1"/>
    </xf>
    <xf numFmtId="0" fontId="13" fillId="7" borderId="36" xfId="0" applyFont="1" applyFill="1" applyBorder="1" applyAlignment="1">
      <alignment horizontal="center" vertical="center"/>
    </xf>
    <xf numFmtId="0" fontId="43" fillId="0" borderId="39" xfId="0" applyFont="1" applyBorder="1" applyAlignment="1">
      <alignment horizontal="left" vertical="top" wrapText="1"/>
    </xf>
    <xf numFmtId="0" fontId="27" fillId="0" borderId="0" xfId="0" applyFont="1" applyAlignment="1" applyProtection="1">
      <alignment horizontal="left"/>
      <protection locked="0"/>
    </xf>
    <xf numFmtId="0" fontId="26" fillId="0" borderId="0" xfId="0" applyFont="1"/>
    <xf numFmtId="49" fontId="27" fillId="0" borderId="0" xfId="0" applyNumberFormat="1" applyFont="1" applyAlignment="1" applyProtection="1">
      <alignment horizontal="left"/>
      <protection locked="0"/>
    </xf>
    <xf numFmtId="49" fontId="27" fillId="0" borderId="0" xfId="0" applyNumberFormat="1" applyFont="1" applyAlignment="1" applyProtection="1">
      <alignment horizontal="center"/>
      <protection locked="0"/>
    </xf>
    <xf numFmtId="49" fontId="26" fillId="0" borderId="0" xfId="0" applyNumberFormat="1" applyFont="1" applyAlignment="1" applyProtection="1">
      <alignment horizontal="center"/>
      <protection locked="0"/>
    </xf>
    <xf numFmtId="0" fontId="29" fillId="0" borderId="0" xfId="0" applyFont="1"/>
    <xf numFmtId="164" fontId="11" fillId="7" borderId="45" xfId="0" applyNumberFormat="1" applyFont="1" applyFill="1" applyBorder="1" applyAlignment="1" applyProtection="1">
      <alignment horizontal="center" vertical="top" wrapText="1"/>
      <protection locked="0"/>
    </xf>
    <xf numFmtId="49" fontId="11" fillId="0" borderId="0" xfId="0" applyNumberFormat="1" applyFont="1" applyAlignment="1" applyProtection="1">
      <alignment horizontal="center"/>
      <protection locked="0"/>
    </xf>
    <xf numFmtId="49" fontId="11" fillId="0" borderId="0" xfId="0" applyNumberFormat="1" applyFont="1" applyAlignment="1" applyProtection="1">
      <alignment horizontal="center" wrapText="1"/>
      <protection locked="0"/>
    </xf>
    <xf numFmtId="0" fontId="39" fillId="7" borderId="13" xfId="0" applyFont="1" applyFill="1" applyBorder="1" applyAlignment="1">
      <alignment vertical="top" wrapText="1"/>
    </xf>
    <xf numFmtId="0" fontId="19" fillId="7" borderId="13" xfId="0" applyFont="1" applyFill="1" applyBorder="1" applyAlignment="1">
      <alignment vertical="top" wrapText="1"/>
    </xf>
    <xf numFmtId="0" fontId="17" fillId="7" borderId="13" xfId="0" applyFont="1" applyFill="1" applyBorder="1" applyAlignment="1">
      <alignment vertical="top" wrapText="1"/>
    </xf>
    <xf numFmtId="4" fontId="17" fillId="7" borderId="13" xfId="0" applyNumberFormat="1" applyFont="1" applyFill="1" applyBorder="1" applyAlignment="1" applyProtection="1">
      <alignment vertical="top" wrapText="1"/>
      <protection hidden="1"/>
    </xf>
    <xf numFmtId="0" fontId="13" fillId="7" borderId="13" xfId="0" applyFont="1" applyFill="1" applyBorder="1" applyAlignment="1">
      <alignment vertical="top" wrapText="1"/>
    </xf>
    <xf numFmtId="164" fontId="30" fillId="7" borderId="13" xfId="0" applyNumberFormat="1" applyFont="1" applyFill="1" applyBorder="1" applyAlignment="1">
      <alignment vertical="top" wrapText="1"/>
    </xf>
    <xf numFmtId="0" fontId="30" fillId="7" borderId="48" xfId="0" applyFont="1" applyFill="1" applyBorder="1" applyAlignment="1">
      <alignment vertical="top" wrapText="1"/>
    </xf>
    <xf numFmtId="0" fontId="38" fillId="0" borderId="39" xfId="0" applyFont="1" applyBorder="1" applyAlignment="1">
      <alignment horizontal="center" vertical="top" wrapText="1"/>
    </xf>
    <xf numFmtId="0" fontId="12" fillId="0" borderId="39" xfId="0" applyFont="1" applyBorder="1" applyAlignment="1" applyProtection="1">
      <alignment horizontal="center" vertical="center" wrapText="1"/>
      <protection locked="0"/>
    </xf>
    <xf numFmtId="0" fontId="12" fillId="0" borderId="39" xfId="0" applyFont="1" applyBorder="1" applyAlignment="1" applyProtection="1">
      <alignment horizontal="left" vertical="center" wrapText="1"/>
      <protection locked="0"/>
    </xf>
    <xf numFmtId="165" fontId="12" fillId="0" borderId="39" xfId="0" applyNumberFormat="1" applyFont="1" applyBorder="1" applyAlignment="1" applyProtection="1">
      <alignment horizontal="center" vertical="top" wrapText="1"/>
      <protection locked="0"/>
    </xf>
    <xf numFmtId="0" fontId="24" fillId="6" borderId="39" xfId="0" applyFont="1" applyFill="1" applyBorder="1" applyAlignment="1" applyProtection="1">
      <alignment horizontal="center" vertical="center" wrapText="1" shrinkToFit="1"/>
      <protection locked="0"/>
    </xf>
    <xf numFmtId="4" fontId="17" fillId="5" borderId="39" xfId="0" applyNumberFormat="1" applyFont="1" applyFill="1" applyBorder="1" applyAlignment="1" applyProtection="1">
      <alignment horizontal="right" vertical="top" shrinkToFit="1"/>
      <protection hidden="1"/>
    </xf>
    <xf numFmtId="4" fontId="17" fillId="6" borderId="39" xfId="0" applyNumberFormat="1" applyFont="1" applyFill="1" applyBorder="1" applyAlignment="1" applyProtection="1">
      <alignment horizontal="right" vertical="top" shrinkToFit="1"/>
      <protection locked="0"/>
    </xf>
    <xf numFmtId="4" fontId="17" fillId="0" borderId="39" xfId="0" applyNumberFormat="1" applyFont="1" applyBorder="1" applyAlignment="1" applyProtection="1">
      <alignment horizontal="right" vertical="top" shrinkToFit="1"/>
      <protection locked="0"/>
    </xf>
    <xf numFmtId="164" fontId="11" fillId="0" borderId="39" xfId="0" applyNumberFormat="1" applyFont="1" applyBorder="1" applyAlignment="1" applyProtection="1">
      <alignment horizontal="center" vertical="top" wrapText="1"/>
      <protection locked="0"/>
    </xf>
    <xf numFmtId="164" fontId="34" fillId="0" borderId="39" xfId="0" applyNumberFormat="1" applyFont="1" applyBorder="1" applyAlignment="1" applyProtection="1">
      <alignment horizontal="center" vertical="top" wrapText="1"/>
      <protection locked="0"/>
    </xf>
    <xf numFmtId="164" fontId="34" fillId="0" borderId="39" xfId="0" applyNumberFormat="1" applyFont="1" applyBorder="1" applyAlignment="1" applyProtection="1">
      <alignment vertical="top" wrapText="1"/>
      <protection locked="0"/>
    </xf>
    <xf numFmtId="0" fontId="34" fillId="0" borderId="39" xfId="0" applyFont="1" applyBorder="1" applyAlignment="1" applyProtection="1">
      <alignment horizontal="left" vertical="top" wrapText="1"/>
      <protection locked="0"/>
    </xf>
    <xf numFmtId="165" fontId="12" fillId="0" borderId="39" xfId="0" applyNumberFormat="1" applyFont="1" applyBorder="1" applyAlignment="1" applyProtection="1">
      <alignment horizontal="center" vertical="top"/>
      <protection locked="0"/>
    </xf>
    <xf numFmtId="164" fontId="34" fillId="0" borderId="39" xfId="0" applyNumberFormat="1" applyFont="1" applyBorder="1" applyAlignment="1" applyProtection="1">
      <alignment horizontal="center" vertical="top"/>
      <protection locked="0"/>
    </xf>
    <xf numFmtId="0" fontId="10" fillId="0" borderId="39" xfId="0" applyFont="1" applyBorder="1" applyAlignment="1" applyProtection="1">
      <alignment horizontal="center" vertical="center" wrapText="1"/>
      <protection locked="0"/>
    </xf>
    <xf numFmtId="43" fontId="17" fillId="0" borderId="39" xfId="1" applyFont="1" applyFill="1" applyBorder="1" applyAlignment="1">
      <alignment horizontal="left" vertical="top" wrapText="1"/>
    </xf>
    <xf numFmtId="43" fontId="17" fillId="0" borderId="39" xfId="1" applyFont="1" applyBorder="1" applyAlignment="1">
      <alignment horizontal="left" vertical="top" wrapText="1"/>
    </xf>
    <xf numFmtId="166" fontId="11" fillId="0" borderId="39" xfId="0" applyNumberFormat="1" applyFont="1" applyBorder="1" applyAlignment="1" applyProtection="1">
      <alignment horizontal="center" vertical="center" wrapText="1"/>
      <protection locked="0"/>
    </xf>
    <xf numFmtId="164" fontId="12" fillId="0" borderId="39" xfId="0" applyNumberFormat="1" applyFont="1" applyBorder="1" applyAlignment="1" applyProtection="1">
      <alignment horizontal="center" vertical="top"/>
      <protection locked="0"/>
    </xf>
    <xf numFmtId="43" fontId="17" fillId="6" borderId="39" xfId="0" applyNumberFormat="1" applyFont="1" applyFill="1" applyBorder="1" applyAlignment="1" applyProtection="1">
      <alignment horizontal="right" vertical="top"/>
      <protection locked="0"/>
    </xf>
    <xf numFmtId="43" fontId="17" fillId="5" borderId="39" xfId="0" applyNumberFormat="1" applyFont="1" applyFill="1" applyBorder="1" applyAlignment="1" applyProtection="1">
      <alignment horizontal="right" vertical="top"/>
      <protection hidden="1"/>
    </xf>
    <xf numFmtId="167" fontId="11" fillId="0" borderId="39" xfId="0" applyNumberFormat="1" applyFont="1" applyBorder="1" applyAlignment="1" applyProtection="1">
      <alignment horizontal="center" vertical="center" wrapText="1"/>
      <protection locked="0"/>
    </xf>
    <xf numFmtId="169" fontId="12" fillId="0" borderId="39" xfId="0" applyNumberFormat="1" applyFont="1" applyBorder="1" applyAlignment="1" applyProtection="1">
      <alignment horizontal="center" vertical="top"/>
      <protection locked="0"/>
    </xf>
    <xf numFmtId="0" fontId="11" fillId="0" borderId="39" xfId="0" applyFont="1" applyBorder="1" applyAlignment="1" applyProtection="1">
      <alignment horizontal="center" vertical="center" wrapText="1"/>
      <protection locked="0"/>
    </xf>
    <xf numFmtId="0" fontId="38" fillId="0" borderId="39" xfId="0" applyFont="1" applyBorder="1" applyAlignment="1" applyProtection="1">
      <alignment horizontal="left" vertical="top" wrapText="1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24" fillId="6" borderId="39" xfId="0" applyFont="1" applyFill="1" applyBorder="1" applyAlignment="1" applyProtection="1">
      <alignment horizontal="center" vertical="center" wrapText="1"/>
      <protection locked="0"/>
    </xf>
    <xf numFmtId="4" fontId="17" fillId="5" borderId="39" xfId="0" applyNumberFormat="1" applyFont="1" applyFill="1" applyBorder="1" applyAlignment="1" applyProtection="1">
      <alignment horizontal="right" vertical="top"/>
      <protection hidden="1"/>
    </xf>
    <xf numFmtId="4" fontId="17" fillId="5" borderId="39" xfId="0" applyNumberFormat="1" applyFont="1" applyFill="1" applyBorder="1" applyAlignment="1" applyProtection="1">
      <alignment horizontal="right" vertical="top"/>
      <protection locked="0"/>
    </xf>
    <xf numFmtId="164" fontId="34" fillId="0" borderId="39" xfId="0" applyNumberFormat="1" applyFont="1" applyBorder="1" applyAlignment="1" applyProtection="1">
      <alignment vertical="top"/>
      <protection locked="0"/>
    </xf>
    <xf numFmtId="0" fontId="43" fillId="0" borderId="39" xfId="0" applyFont="1" applyBorder="1" applyAlignment="1" applyProtection="1">
      <alignment horizontal="left" vertical="top" wrapText="1"/>
      <protection locked="0"/>
    </xf>
    <xf numFmtId="0" fontId="38" fillId="0" borderId="39" xfId="0" applyFont="1" applyBorder="1" applyAlignment="1" applyProtection="1">
      <alignment vertical="top" wrapText="1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24" fillId="0" borderId="39" xfId="0" applyFont="1" applyBorder="1" applyAlignment="1" applyProtection="1">
      <alignment horizontal="center" vertical="center" wrapText="1"/>
      <protection locked="0"/>
    </xf>
    <xf numFmtId="3" fontId="12" fillId="10" borderId="46" xfId="0" applyNumberFormat="1" applyFont="1" applyFill="1" applyBorder="1" applyAlignment="1" applyProtection="1">
      <alignment horizontal="center" vertical="center" wrapText="1"/>
      <protection locked="0"/>
    </xf>
    <xf numFmtId="4" fontId="17" fillId="10" borderId="45" xfId="0" applyNumberFormat="1" applyFont="1" applyFill="1" applyBorder="1" applyAlignment="1" applyProtection="1">
      <alignment horizontal="right" vertical="top"/>
      <protection hidden="1"/>
    </xf>
    <xf numFmtId="4" fontId="17" fillId="10" borderId="47" xfId="0" applyNumberFormat="1" applyFont="1" applyFill="1" applyBorder="1" applyAlignment="1" applyProtection="1">
      <alignment horizontal="right" vertical="top"/>
      <protection locked="0"/>
    </xf>
    <xf numFmtId="4" fontId="17" fillId="10" borderId="46" xfId="0" applyNumberFormat="1" applyFont="1" applyFill="1" applyBorder="1" applyAlignment="1" applyProtection="1">
      <alignment horizontal="right" vertical="top"/>
      <protection locked="0"/>
    </xf>
    <xf numFmtId="0" fontId="34" fillId="0" borderId="41" xfId="0" applyFont="1" applyBorder="1"/>
    <xf numFmtId="165" fontId="12" fillId="3" borderId="39" xfId="0" applyNumberFormat="1" applyFont="1" applyFill="1" applyBorder="1" applyAlignment="1" applyProtection="1">
      <alignment horizontal="center" vertical="top"/>
      <protection locked="0"/>
    </xf>
    <xf numFmtId="3" fontId="12" fillId="0" borderId="39" xfId="0" applyNumberFormat="1" applyFont="1" applyBorder="1" applyAlignment="1" applyProtection="1">
      <alignment horizontal="center" vertical="center" wrapText="1"/>
      <protection locked="0"/>
    </xf>
    <xf numFmtId="4" fontId="17" fillId="6" borderId="39" xfId="0" applyNumberFormat="1" applyFont="1" applyFill="1" applyBorder="1" applyAlignment="1" applyProtection="1">
      <alignment horizontal="right" vertical="top"/>
      <protection hidden="1"/>
    </xf>
    <xf numFmtId="4" fontId="17" fillId="0" borderId="39" xfId="0" applyNumberFormat="1" applyFont="1" applyBorder="1" applyAlignment="1" applyProtection="1">
      <alignment horizontal="right" vertical="top"/>
      <protection hidden="1"/>
    </xf>
    <xf numFmtId="4" fontId="17" fillId="0" borderId="39" xfId="1" applyNumberFormat="1" applyFont="1" applyFill="1" applyBorder="1" applyAlignment="1" applyProtection="1">
      <alignment horizontal="right" vertical="top"/>
      <protection locked="0"/>
    </xf>
    <xf numFmtId="43" fontId="17" fillId="0" borderId="39" xfId="1" applyFont="1" applyBorder="1" applyAlignment="1" applyProtection="1">
      <alignment horizontal="right" vertical="top"/>
      <protection locked="0"/>
    </xf>
    <xf numFmtId="0" fontId="24" fillId="0" borderId="39" xfId="0" applyFont="1" applyBorder="1" applyAlignment="1" applyProtection="1">
      <alignment vertical="top" wrapText="1"/>
      <protection locked="0"/>
    </xf>
    <xf numFmtId="0" fontId="42" fillId="0" borderId="39" xfId="0" applyFont="1" applyBorder="1" applyAlignment="1" applyProtection="1">
      <alignment vertical="top" wrapText="1"/>
      <protection locked="0"/>
    </xf>
    <xf numFmtId="0" fontId="43" fillId="0" borderId="39" xfId="0" applyFont="1" applyBorder="1" applyAlignment="1" applyProtection="1">
      <alignment vertical="top" wrapText="1"/>
      <protection locked="0"/>
    </xf>
    <xf numFmtId="0" fontId="11" fillId="0" borderId="39" xfId="0" applyFont="1" applyBorder="1" applyAlignment="1" applyProtection="1">
      <alignment horizontal="center" vertical="center" wrapText="1"/>
      <protection hidden="1"/>
    </xf>
    <xf numFmtId="0" fontId="38" fillId="0" borderId="39" xfId="0" applyFont="1" applyBorder="1" applyAlignment="1" applyProtection="1">
      <alignment vertical="top" wrapText="1"/>
      <protection hidden="1"/>
    </xf>
    <xf numFmtId="0" fontId="10" fillId="0" borderId="39" xfId="0" applyFont="1" applyBorder="1" applyProtection="1">
      <protection hidden="1"/>
    </xf>
    <xf numFmtId="0" fontId="12" fillId="0" borderId="39" xfId="0" applyFont="1" applyBorder="1" applyAlignment="1" applyProtection="1">
      <alignment horizontal="center" vertical="center"/>
      <protection hidden="1"/>
    </xf>
    <xf numFmtId="0" fontId="12" fillId="0" borderId="39" xfId="0" applyFont="1" applyBorder="1" applyAlignment="1" applyProtection="1">
      <alignment horizontal="left" vertical="center" wrapText="1"/>
      <protection hidden="1"/>
    </xf>
    <xf numFmtId="0" fontId="12" fillId="0" borderId="39" xfId="0" applyFont="1" applyBorder="1" applyAlignment="1" applyProtection="1">
      <alignment vertical="top"/>
      <protection hidden="1"/>
    </xf>
    <xf numFmtId="0" fontId="12" fillId="0" borderId="39" xfId="0" applyFont="1" applyBorder="1" applyAlignment="1" applyProtection="1">
      <alignment horizontal="center" vertical="top"/>
      <protection hidden="1"/>
    </xf>
    <xf numFmtId="165" fontId="12" fillId="0" borderId="39" xfId="0" applyNumberFormat="1" applyFont="1" applyBorder="1" applyAlignment="1" applyProtection="1">
      <alignment vertical="top"/>
      <protection hidden="1"/>
    </xf>
    <xf numFmtId="0" fontId="22" fillId="0" borderId="39" xfId="0" applyFont="1" applyBorder="1" applyAlignment="1" applyProtection="1">
      <alignment horizontal="right" vertical="center"/>
      <protection hidden="1"/>
    </xf>
    <xf numFmtId="0" fontId="17" fillId="0" borderId="39" xfId="0" applyFont="1" applyBorder="1" applyAlignment="1" applyProtection="1">
      <alignment horizontal="center" vertical="top" wrapText="1"/>
      <protection hidden="1"/>
    </xf>
    <xf numFmtId="0" fontId="11" fillId="0" borderId="39" xfId="0" applyFont="1" applyBorder="1" applyAlignment="1" applyProtection="1">
      <alignment horizontal="center" vertical="top"/>
      <protection hidden="1"/>
    </xf>
    <xf numFmtId="0" fontId="34" fillId="0" borderId="39" xfId="0" applyFont="1" applyBorder="1" applyAlignment="1" applyProtection="1">
      <alignment horizontal="center" vertical="top"/>
      <protection hidden="1"/>
    </xf>
    <xf numFmtId="0" fontId="34" fillId="0" borderId="39" xfId="0" applyFont="1" applyBorder="1" applyAlignment="1" applyProtection="1">
      <alignment vertical="top"/>
      <protection hidden="1"/>
    </xf>
    <xf numFmtId="0" fontId="34" fillId="0" borderId="39" xfId="0" applyFont="1" applyBorder="1" applyProtection="1">
      <protection locked="0"/>
    </xf>
    <xf numFmtId="0" fontId="38" fillId="0" borderId="39" xfId="0" applyFont="1" applyBorder="1" applyProtection="1">
      <protection locked="0"/>
    </xf>
    <xf numFmtId="0" fontId="10" fillId="0" borderId="39" xfId="0" applyFont="1" applyBorder="1" applyAlignment="1" applyProtection="1">
      <alignment vertical="top" wrapText="1"/>
      <protection hidden="1"/>
    </xf>
    <xf numFmtId="0" fontId="12" fillId="0" borderId="39" xfId="0" applyFont="1" applyBorder="1" applyProtection="1">
      <protection hidden="1"/>
    </xf>
    <xf numFmtId="0" fontId="10" fillId="0" borderId="39" xfId="0" applyFont="1" applyBorder="1" applyAlignment="1" applyProtection="1">
      <alignment horizontal="left" vertical="center" wrapText="1"/>
      <protection hidden="1"/>
    </xf>
    <xf numFmtId="0" fontId="21" fillId="0" borderId="39" xfId="0" applyFont="1" applyBorder="1" applyProtection="1">
      <protection hidden="1"/>
    </xf>
    <xf numFmtId="0" fontId="10" fillId="0" borderId="39" xfId="0" applyFont="1" applyBorder="1" applyAlignment="1" applyProtection="1">
      <alignment horizontal="center" vertical="center"/>
      <protection hidden="1"/>
    </xf>
    <xf numFmtId="0" fontId="18" fillId="0" borderId="39" xfId="0" applyFont="1" applyBorder="1" applyAlignment="1" applyProtection="1">
      <alignment horizontal="right" vertical="center"/>
      <protection hidden="1"/>
    </xf>
    <xf numFmtId="4" fontId="17" fillId="5" borderId="39" xfId="0" applyNumberFormat="1" applyFont="1" applyFill="1" applyBorder="1" applyAlignment="1" applyProtection="1">
      <alignment horizontal="right" vertical="center"/>
      <protection hidden="1"/>
    </xf>
    <xf numFmtId="0" fontId="34" fillId="0" borderId="39" xfId="0" applyFont="1" applyBorder="1" applyAlignment="1" applyProtection="1">
      <alignment horizontal="center" vertical="center"/>
      <protection hidden="1"/>
    </xf>
    <xf numFmtId="0" fontId="34" fillId="0" borderId="39" xfId="0" applyFont="1" applyBorder="1" applyProtection="1">
      <protection hidden="1"/>
    </xf>
    <xf numFmtId="4" fontId="44" fillId="2" borderId="5" xfId="0" applyNumberFormat="1" applyFont="1" applyFill="1" applyBorder="1" applyAlignment="1" applyProtection="1">
      <alignment vertical="top" shrinkToFit="1"/>
      <protection hidden="1"/>
    </xf>
    <xf numFmtId="4" fontId="44" fillId="4" borderId="15" xfId="0" applyNumberFormat="1" applyFont="1" applyFill="1" applyBorder="1" applyAlignment="1" applyProtection="1">
      <alignment vertical="top" shrinkToFit="1"/>
      <protection hidden="1"/>
    </xf>
    <xf numFmtId="4" fontId="44" fillId="0" borderId="16" xfId="0" applyNumberFormat="1" applyFont="1" applyBorder="1" applyAlignment="1" applyProtection="1">
      <alignment vertical="top" shrinkToFit="1"/>
      <protection hidden="1"/>
    </xf>
    <xf numFmtId="0" fontId="14" fillId="0" borderId="35" xfId="0" applyFont="1" applyBorder="1" applyAlignment="1" applyProtection="1">
      <alignment horizontal="center" vertical="top" wrapText="1"/>
      <protection hidden="1"/>
    </xf>
    <xf numFmtId="0" fontId="14" fillId="0" borderId="33" xfId="0" applyFont="1" applyBorder="1" applyAlignment="1" applyProtection="1">
      <alignment horizontal="center" vertical="top" wrapText="1"/>
      <protection hidden="1"/>
    </xf>
    <xf numFmtId="0" fontId="14" fillId="0" borderId="34" xfId="0" applyFont="1" applyBorder="1" applyAlignment="1" applyProtection="1">
      <alignment horizontal="center" vertical="top" wrapText="1"/>
      <protection hidden="1"/>
    </xf>
    <xf numFmtId="0" fontId="25" fillId="0" borderId="32" xfId="0" applyFont="1" applyBorder="1" applyAlignment="1" applyProtection="1">
      <alignment horizontal="center" vertical="top" wrapText="1"/>
      <protection hidden="1"/>
    </xf>
    <xf numFmtId="0" fontId="25" fillId="0" borderId="33" xfId="0" applyFont="1" applyBorder="1" applyAlignment="1" applyProtection="1">
      <alignment horizontal="center" vertical="top" wrapText="1"/>
      <protection hidden="1"/>
    </xf>
    <xf numFmtId="0" fontId="25" fillId="0" borderId="34" xfId="0" applyFont="1" applyBorder="1" applyAlignment="1" applyProtection="1">
      <alignment horizontal="center" vertical="top" wrapText="1"/>
      <protection hidden="1"/>
    </xf>
    <xf numFmtId="0" fontId="14" fillId="0" borderId="29" xfId="0" applyFont="1" applyBorder="1" applyAlignment="1" applyProtection="1">
      <alignment horizontal="center" vertical="top" wrapText="1"/>
      <protection hidden="1"/>
    </xf>
    <xf numFmtId="0" fontId="14" fillId="0" borderId="28" xfId="0" applyFont="1" applyBorder="1" applyAlignment="1" applyProtection="1">
      <alignment horizontal="center" vertical="top" wrapText="1"/>
      <protection hidden="1"/>
    </xf>
    <xf numFmtId="0" fontId="14" fillId="0" borderId="31" xfId="0" applyFont="1" applyBorder="1" applyAlignment="1" applyProtection="1">
      <alignment horizontal="center" vertical="top" wrapText="1"/>
      <protection hidden="1"/>
    </xf>
    <xf numFmtId="0" fontId="10" fillId="0" borderId="49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4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55">
    <dxf>
      <font>
        <color rgb="FFFFFF00"/>
      </font>
      <fill>
        <patternFill patternType="none"/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imes New Roman"/>
        <family val="1"/>
        <scheme val="none"/>
      </font>
      <alignment horizontal="lef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imes New Roman"/>
        <family val="1"/>
        <scheme val="none"/>
      </font>
      <numFmt numFmtId="164" formatCode="dd\-mm\-yyyy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imes New Roman"/>
        <family val="1"/>
        <scheme val="none"/>
      </font>
      <numFmt numFmtId="164" formatCode="dd\-mm\-yyyy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imes New Roman"/>
        <family val="1"/>
        <scheme val="none"/>
      </font>
      <numFmt numFmtId="164" formatCode="dd\-mm\-yyyy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imes New Roman"/>
        <family val="1"/>
        <scheme val="none"/>
      </font>
      <numFmt numFmtId="164" formatCode="dd\-mm\-yyyy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imes New Roman"/>
        <family val="1"/>
        <scheme val="none"/>
      </font>
      <numFmt numFmtId="164" formatCode="dd\-mm\-yyyy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imes New Roman"/>
        <family val="1"/>
        <scheme val="none"/>
      </font>
      <numFmt numFmtId="164" formatCode="dd\-mm\-yyyy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imes New Roman"/>
        <family val="1"/>
        <scheme val="none"/>
      </font>
      <alignment horizontal="center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Times New Roman"/>
        <family val="1"/>
        <scheme val="none"/>
      </font>
      <numFmt numFmtId="4" formatCode="#,##0.00"/>
      <alignment horizontal="righ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Times New Roman"/>
        <family val="1"/>
        <scheme val="none"/>
      </font>
      <numFmt numFmtId="4" formatCode="#,##0.00"/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Times New Roman"/>
        <family val="1"/>
        <scheme val="none"/>
      </font>
      <numFmt numFmtId="4" formatCode="#,##0.00"/>
      <fill>
        <patternFill patternType="solid">
          <fgColor rgb="FFFFFF00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Times New Roman"/>
        <family val="1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Times New Roman"/>
        <family val="1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Times New Roman"/>
        <family val="1"/>
        <scheme val="none"/>
      </font>
      <numFmt numFmtId="4" formatCode="#,##0.00"/>
      <fill>
        <patternFill patternType="solid">
          <fgColor rgb="FFFFFF00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numFmt numFmtId="165" formatCode="[$-409]d\-mmm\-yy;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numFmt numFmtId="165" formatCode="[$-409]d\-mmm\-yy;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numFmt numFmtId="165" formatCode="[$-409]d\-mmm\-yy;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numFmt numFmtId="165" formatCode="[$-409]d\-mmm\-yy;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numFmt numFmtId="165" formatCode="[$-409]d\-mmm\-yy;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numFmt numFmtId="165" formatCode="[$-409]d\-mmm\-yy;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numFmt numFmtId="165" formatCode="[$-409]d\-mmm\-yy;@"/>
      <fill>
        <patternFill patternType="none"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numFmt numFmtId="165" formatCode="[$-409]d\-mmm\-yy;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numFmt numFmtId="165" formatCode="[$-409]d\-mmm\-yy;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numFmt numFmtId="165" formatCode="[$-409]d\-mmm\-yy;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numFmt numFmtId="165" formatCode="[$-409]d\-mmm\-yy;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numFmt numFmtId="164" formatCode="dd\-mm\-yyyy"/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numFmt numFmtId="164" formatCode="dd\-mm\-yyyy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numFmt numFmtId="164" formatCode="dd\-mm\-yyyy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Times New Roman"/>
        <family val="1"/>
        <scheme val="none"/>
      </font>
      <alignment horizontal="lef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medium">
          <color indexed="64"/>
        </lef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imes New Roman"/>
        <family val="1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24"/>
        <name val="Times New Roman"/>
        <family val="1"/>
        <scheme val="none"/>
      </font>
      <numFmt numFmtId="164" formatCode="dd\-mm\-yyyy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imes New Roman"/>
        <family val="1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imes New Roman"/>
        <family val="1"/>
        <scheme val="none"/>
      </font>
      <numFmt numFmtId="164" formatCode="dd\-mm\-yyyy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imes New Roman"/>
        <family val="1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imes New Roman"/>
        <family val="1"/>
        <scheme val="none"/>
      </font>
      <numFmt numFmtId="164" formatCode="dd\-mm\-yyyy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imes New Roman"/>
        <family val="1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imes New Roman"/>
        <family val="1"/>
        <scheme val="none"/>
      </font>
      <numFmt numFmtId="164" formatCode="dd\-mm\-yyyy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imes New Roman"/>
        <family val="1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imes New Roman"/>
        <family val="1"/>
        <scheme val="none"/>
      </font>
      <numFmt numFmtId="164" formatCode="dd\-mm\-yyyy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imes New Roman"/>
        <family val="1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Times New Roman"/>
        <family val="1"/>
        <scheme val="none"/>
      </font>
      <numFmt numFmtId="164" formatCode="dd\-mm\-yyyy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imes New Roman"/>
        <family val="1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imes New Roman"/>
        <family val="1"/>
        <scheme val="none"/>
      </font>
      <numFmt numFmtId="164" formatCode="dd\-mm\-yyyy"/>
      <alignment horizontal="center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Times New Roman"/>
        <family val="1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Times New Roman"/>
        <family val="1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Times New Roman"/>
        <family val="1"/>
        <scheme val="none"/>
      </font>
      <numFmt numFmtId="4" formatCode="#,##0.0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Times New Roman"/>
        <family val="1"/>
        <scheme val="none"/>
      </font>
      <numFmt numFmtId="4" formatCode="#,##0.00"/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Times New Roman"/>
        <family val="1"/>
        <scheme val="none"/>
      </font>
      <numFmt numFmtId="4" formatCode="#,##0.0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Times New Roman"/>
        <family val="1"/>
        <scheme val="none"/>
      </font>
      <numFmt numFmtId="4" formatCode="#,##0.00"/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Times New Roman"/>
        <family val="1"/>
        <scheme val="none"/>
      </font>
      <numFmt numFmtId="4" formatCode="#,##0.00"/>
      <fill>
        <patternFill patternType="solid">
          <fgColor rgb="FFFFFF00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Times New Roman"/>
        <family val="1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Times New Roman"/>
        <family val="1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Times New Roman"/>
        <family val="1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Times New Roman"/>
        <family val="1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Times New Roman"/>
        <family val="1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theme="1"/>
        <name val="Times New Roman"/>
        <family val="1"/>
        <scheme val="none"/>
      </font>
      <numFmt numFmtId="4" formatCode="#,##0.00"/>
      <fill>
        <patternFill patternType="solid">
          <fgColor rgb="FFFFFF00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numFmt numFmtId="165" formatCode="[$-409]d\-mmm\-yy;@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22"/>
        <name val="Times New Roman"/>
        <family val="1"/>
        <scheme val="none"/>
      </font>
      <numFmt numFmtId="165" formatCode="[$-409]d\-mmm\-yy;@"/>
      <alignment vertical="top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numFmt numFmtId="164" formatCode="dd\-mm\-yyyy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numFmt numFmtId="164" formatCode="dd\-mm\-yyyy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numFmt numFmtId="164" formatCode="dd\-mm\-yyyy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numFmt numFmtId="164" formatCode="dd\-mm\-yyyy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22"/>
        <name val="Times New Roman"/>
        <family val="1"/>
        <scheme val="none"/>
      </font>
      <numFmt numFmtId="164" formatCode="dd\-mm\-yyyy"/>
      <fill>
        <patternFill patternType="none">
          <bgColor auto="1"/>
        </patternFill>
      </fill>
      <alignment vertical="top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22"/>
        <name val="Times New Roman"/>
        <family val="1"/>
        <scheme val="none"/>
      </font>
      <numFmt numFmtId="164" formatCode="dd\-mm\-yyyy"/>
      <alignment vertical="top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22"/>
        <name val="Times New Roman"/>
        <family val="1"/>
        <scheme val="none"/>
      </font>
      <numFmt numFmtId="164" formatCode="dd\-mm\-yyyy"/>
      <alignment vertical="top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22"/>
        <name val="Times New Roman"/>
        <family val="1"/>
        <scheme val="none"/>
      </font>
      <numFmt numFmtId="164" formatCode="dd\-mm\-yyyy"/>
      <alignment vertical="top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22"/>
        <name val="Times New Roman"/>
        <family val="1"/>
        <scheme val="none"/>
      </font>
      <numFmt numFmtId="164" formatCode="dd\-mm\-yyyy"/>
      <alignment vertical="top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22"/>
        <name val="Times New Roman"/>
        <family val="1"/>
        <scheme val="none"/>
      </font>
      <numFmt numFmtId="164" formatCode="dd\-mm\-yyyy"/>
      <alignment vertical="top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22"/>
        <name val="Times New Roman"/>
        <family val="1"/>
        <scheme val="none"/>
      </font>
      <numFmt numFmtId="164" formatCode="dd\-mm\-yyyy"/>
      <alignment vertical="top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22"/>
        <name val="Times New Roman"/>
        <family val="1"/>
        <scheme val="none"/>
      </font>
      <numFmt numFmtId="164" formatCode="dd\-mm\-yyyy"/>
      <alignment vertical="top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alignment horizontal="left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4"/>
        <name val="Times New Roman"/>
        <family val="1"/>
        <scheme val="none"/>
      </font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8"/>
        <color theme="1"/>
        <name val="Times New Roman"/>
        <family val="1"/>
        <scheme val="none"/>
      </font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ck">
          <color auto="1"/>
        </top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family val="1"/>
        <scheme val="none"/>
      </font>
      <fill>
        <patternFill patternType="solid">
          <fgColor rgb="FFFF9900"/>
          <bgColor theme="0" tint="-0.34998626667073579"/>
        </patternFill>
      </fill>
      <alignment horizontal="general" vertical="top" textRotation="0" wrapText="1" indent="0" justifyLastLine="0" shrinkToFit="0" readingOrder="0"/>
      <protection locked="1" hidden="1"/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3" defaultTableStyle="Table Style 1">
    <tableStyle name="Invisible" pivot="0" table="0" count="0" xr9:uid="{28EEB95F-6ECE-48B7-8413-83C1C2077B9E}"/>
    <tableStyle name="Table Style 1" pivot="0" count="2" xr9:uid="{A9CDBE02-BC2A-4530-AA58-A5B98E5217E7}">
      <tableStyleElement type="wholeTable" dxfId="154"/>
      <tableStyleElement type="headerRow" dxfId="153"/>
    </tableStyle>
    <tableStyle name="Tool 1-Processing-style" pivot="0" count="4" xr9:uid="{00000000-0011-0000-FFFF-FFFF00000000}">
      <tableStyleElement type="headerRow" dxfId="152"/>
      <tableStyleElement type="totalRow" dxfId="151"/>
      <tableStyleElement type="firstRowStripe" dxfId="150"/>
      <tableStyleElement type="secondRowStripe" dxfId="149"/>
    </tableStyle>
    <tableStyle name="Tool 1-Processing-style 2" pivot="0" count="4" xr9:uid="{00000000-0011-0000-FFFF-FFFF01000000}">
      <tableStyleElement type="headerRow" dxfId="148"/>
      <tableStyleElement type="totalRow" dxfId="147"/>
      <tableStyleElement type="firstRowStripe" dxfId="146"/>
      <tableStyleElement type="secondRowStripe" dxfId="145"/>
    </tableStyle>
    <tableStyle name="Tool 2_Graphics-style" pivot="0" count="3" xr9:uid="{00000000-0011-0000-FFFF-FFFF02000000}">
      <tableStyleElement type="headerRow" dxfId="144"/>
      <tableStyleElement type="firstRowStripe" dxfId="143"/>
      <tableStyleElement type="secondRowStripe" dxfId="142"/>
    </tableStyle>
    <tableStyle name="Tool 2_Graphics-style 2" pivot="0" count="3" xr9:uid="{00000000-0011-0000-FFFF-FFFF03000000}">
      <tableStyleElement type="headerRow" dxfId="141"/>
      <tableStyleElement type="firstRowStripe" dxfId="140"/>
      <tableStyleElement type="secondRowStripe" dxfId="139"/>
    </tableStyle>
    <tableStyle name="Tool 2_Graphics-style 3" pivot="0" count="3" xr9:uid="{00000000-0011-0000-FFFF-FFFF04000000}">
      <tableStyleElement type="headerRow" dxfId="138"/>
      <tableStyleElement type="firstRowStripe" dxfId="137"/>
      <tableStyleElement type="secondRowStripe" dxfId="136"/>
    </tableStyle>
    <tableStyle name="Tool 2_Graphics-style 4" pivot="0" count="3" xr9:uid="{00000000-0011-0000-FFFF-FFFF05000000}">
      <tableStyleElement type="headerRow" dxfId="135"/>
      <tableStyleElement type="firstRowStripe" dxfId="134"/>
      <tableStyleElement type="secondRowStripe" dxfId="133"/>
    </tableStyle>
    <tableStyle name="Tool 2_Graphics-style 5" pivot="0" count="3" xr9:uid="{00000000-0011-0000-FFFF-FFFF06000000}">
      <tableStyleElement type="headerRow" dxfId="132"/>
      <tableStyleElement type="firstRowStripe" dxfId="131"/>
      <tableStyleElement type="secondRowStripe" dxfId="130"/>
    </tableStyle>
    <tableStyle name="Tool 2_Graphics-style 6" pivot="0" count="3" xr9:uid="{00000000-0011-0000-FFFF-FFFF07000000}">
      <tableStyleElement type="headerRow" dxfId="129"/>
      <tableStyleElement type="firstRowStripe" dxfId="128"/>
      <tableStyleElement type="secondRowStripe" dxfId="127"/>
    </tableStyle>
    <tableStyle name="Tool 2_Graphics-style 7" pivot="0" count="4" xr9:uid="{00000000-0011-0000-FFFF-FFFF08000000}">
      <tableStyleElement type="headerRow" dxfId="126"/>
      <tableStyleElement type="totalRow" dxfId="125"/>
      <tableStyleElement type="firstRowStripe" dxfId="124"/>
      <tableStyleElement type="secondRowStripe" dxfId="123"/>
    </tableStyle>
    <tableStyle name="Tool 2_Graphics-style 8" pivot="0" count="3" xr9:uid="{00000000-0011-0000-FFFF-FFFF09000000}">
      <tableStyleElement type="headerRow" dxfId="122"/>
      <tableStyleElement type="firstRowStripe" dxfId="121"/>
      <tableStyleElement type="secondRowStripe" dxfId="120"/>
    </tableStyle>
    <tableStyle name="Tool 2_Graphics-style 9" pivot="0" count="3" xr9:uid="{00000000-0011-0000-FFFF-FFFF0A000000}">
      <tableStyleElement type="headerRow" dxfId="119"/>
      <tableStyleElement type="firstRowStripe" dxfId="118"/>
      <tableStyleElement type="secondRowStripe" dxfId="117"/>
    </tableStyle>
  </tableStyles>
  <colors>
    <mruColors>
      <color rgb="FF16AF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7BF2780-D437-4992-90D9-1A1455C37048}" name="Ongoing" displayName="Ongoing" ref="A137:AG216" totalsRowCount="1" headerRowDxfId="116" dataDxfId="115" totalsRowDxfId="113" tableBorderDxfId="114" totalsRowBorderDxfId="112">
  <autoFilter ref="A137:AG215" xr:uid="{87BF2780-D437-4992-90D9-1A1455C3704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745C6CE5-1063-4CE3-8DEF-4A19A11E3B2A}" name="Code_x000a_(PAP)" dataDxfId="111" totalsRowDxfId="110"/>
    <tableColumn id="2" xr3:uid="{71E44F28-5284-405D-A178-B2489E3118DC}" name="Procurement Project" dataDxfId="109" totalsRowDxfId="108"/>
    <tableColumn id="3" xr3:uid="{2003C08A-0339-43DC-B9A2-C1E276D1003D}" name="PMO/End-User" dataDxfId="107" totalsRowDxfId="106"/>
    <tableColumn id="4" xr3:uid="{4F76964D-FCA9-41D0-AC23-BD6850A80193}" name="Is this an Early Procurement Activity?" dataDxfId="105" totalsRowDxfId="104"/>
    <tableColumn id="5" xr3:uid="{206F27EC-B586-417F-B8B4-3F9214EE3C3E}" name="Mode of Procurement" dataDxfId="103" totalsRowDxfId="102"/>
    <tableColumn id="6" xr3:uid="{1315AB33-D507-45EC-B19B-6E69A030E6B6}" name="Pre-Proc Conference" dataDxfId="101" totalsRowDxfId="100"/>
    <tableColumn id="7" xr3:uid="{695657C2-DFF3-49E8-84D6-C0C780DA8987}" name="Ads/Post of IB" dataDxfId="99" totalsRowDxfId="98"/>
    <tableColumn id="9" xr3:uid="{2C1FFC0E-4DB1-47EB-9765-ECA2DF5AF1B1}" name="Pre-bid Conf" dataDxfId="97" totalsRowDxfId="96"/>
    <tableColumn id="10" xr3:uid="{77881408-FCC0-472B-AAAF-F0C80CD28B9C}" name="Eligibility Check" dataDxfId="95" totalsRowDxfId="94"/>
    <tableColumn id="11" xr3:uid="{C0D71AC0-D58C-4ECC-A742-E26BAD5F4B69}" name="Sub/Open of Bids" dataDxfId="93" totalsRowDxfId="92"/>
    <tableColumn id="13" xr3:uid="{F03253D9-5F31-4D55-BDF6-E1F2A0035D54}" name="Bid Evaluation" dataDxfId="91" totalsRowDxfId="90"/>
    <tableColumn id="14" xr3:uid="{AD17C6FF-B209-49AF-9D07-90C9CFA5132F}" name="Post Qual" dataDxfId="89" totalsRowDxfId="88"/>
    <tableColumn id="15" xr3:uid="{E29E8B39-CCEF-4AEF-A508-263E6BA734E5}" name="Date of BAC Resolution Recommending Award" dataDxfId="87" totalsRowDxfId="86"/>
    <tableColumn id="19" xr3:uid="{D1929B29-26C7-424C-BCB6-6269F6E39646}" name="Notice of Award" dataDxfId="85" totalsRowDxfId="84"/>
    <tableColumn id="20" xr3:uid="{FAEC80A3-6FC7-4DCA-82B4-52C1A8101FDD}" name="Contract Signing" dataDxfId="83" totalsRowDxfId="82"/>
    <tableColumn id="21" xr3:uid="{A6C6FCD0-0F7A-49D6-9A4E-B60CCDBA04E9}" name="Notice to Proceed" dataDxfId="81" totalsRowDxfId="80"/>
    <tableColumn id="24" xr3:uid="{797B300F-150E-4C5C-80B5-C7B48726F980}" name="Delivery/ Completion" dataDxfId="79" totalsRowDxfId="78"/>
    <tableColumn id="25" xr3:uid="{139D3A00-44A1-4DE4-9C10-ECCA2994FED9}" name="Inspection &amp; Acceptance" dataDxfId="77" totalsRowDxfId="76"/>
    <tableColumn id="26" xr3:uid="{EA8371FF-3DA0-42D2-8969-69ED66DD5DAE}" name="Source of Funds" totalsRowLabel="   Total Allotted Budget of On-going Procurement Activities" dataDxfId="75" totalsRowDxfId="74"/>
    <tableColumn id="27" xr3:uid="{320C73DF-FD9C-4B6D-BE98-1F572815F63F}" name="Total " totalsRowFunction="sum" dataDxfId="73" totalsRowDxfId="72"/>
    <tableColumn id="28" xr3:uid="{0F3E10AE-8F59-4C08-87BD-4514A218E09F}" name="MOOE" totalsRowFunction="sum" dataDxfId="71" totalsRowDxfId="70"/>
    <tableColumn id="29" xr3:uid="{942097A3-DCE6-42B8-BE65-F2DC7F448033}" name="CO" totalsRowFunction="sum" dataDxfId="69" totalsRowDxfId="68"/>
    <tableColumn id="30" xr3:uid="{E77CECA9-C2C0-4DD5-807D-866BFB8DD496}" name="Total2" totalsRowFunction="sum" dataDxfId="67" totalsRowDxfId="66"/>
    <tableColumn id="31" xr3:uid="{0BD59546-9775-43AE-9250-8CFFD798E82D}" name="MOOE2" totalsRowFunction="sum" dataDxfId="65" totalsRowDxfId="64"/>
    <tableColumn id="32" xr3:uid="{5B7804B2-7A86-49FA-BAEA-8997849CB035}" name="CO3" totalsRowFunction="sum" dataDxfId="63" totalsRowDxfId="62"/>
    <tableColumn id="34" xr3:uid="{B56A3D1C-048D-4474-9A3E-3E8D01CECF46}" name="List of Invited Observers" dataDxfId="61" totalsRowDxfId="60"/>
    <tableColumn id="35" xr3:uid="{6963E36F-BD02-4376-AFD3-B5D9E8024087}" name="Pre-bid Conf4" dataDxfId="59" totalsRowDxfId="58"/>
    <tableColumn id="36" xr3:uid="{440299C1-076A-4171-9BB5-F6469D4F241C}" name="Eligibility Check5" dataDxfId="57" totalsRowDxfId="56"/>
    <tableColumn id="37" xr3:uid="{4ABD5081-FFC6-4014-B8D8-5F25B8982870}" name="Sub/Open of Bids6" dataDxfId="55" totalsRowDxfId="54"/>
    <tableColumn id="38" xr3:uid="{BB4BE5A6-C50C-4C36-99FD-17C1E315F78E}" name="Bid Evaluation7" dataDxfId="53" totalsRowDxfId="52"/>
    <tableColumn id="39" xr3:uid="{06A8E4F7-DA35-48A9-B43D-2DD892E3D77B}" name="Post Qual8" dataDxfId="51" totalsRowDxfId="50"/>
    <tableColumn id="40" xr3:uid="{0BA06E02-88E4-4FB7-B528-9AF7F677DB68}" name="Delivery/_x000a_Completion/_x000a_Acceptance_x000a_(If applicable)" dataDxfId="49" totalsRowDxfId="48"/>
    <tableColumn id="41" xr3:uid="{1F9DD063-AECF-4BB7-84E8-DAD095AC9916}" name="Remarks_x000a__x000a_(Explaining changes from the APP)" dataDxfId="47" totalsRowDxfId="4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55520C-0B67-4B2D-81BD-5616775751B4}" name="Completed" displayName="Completed" ref="A5:AH132" totalsRowShown="0" headerRowDxfId="45" dataDxfId="44" tableBorderDxfId="43">
  <autoFilter ref="A5:AH132" xr:uid="{7255520C-0B67-4B2D-81BD-5616775751B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</autoFilter>
  <tableColumns count="34">
    <tableColumn id="1" xr3:uid="{3B5740DE-CFF0-40BE-A119-4EB93E56AF44}" name="Code_x000a_(PAP)" dataDxfId="42"/>
    <tableColumn id="2" xr3:uid="{F137C921-CE70-4E17-9FA9-E0C77D251C18}" name="Procurement Project" dataDxfId="41"/>
    <tableColumn id="3" xr3:uid="{7766E969-B496-4754-9C82-7A97D6B1BF55}" name="PMO/End-User" dataDxfId="40"/>
    <tableColumn id="4" xr3:uid="{D8588889-642C-4797-8298-43B1C9C40243}" name="Is this an Early Procurement Activity?" dataDxfId="39"/>
    <tableColumn id="5" xr3:uid="{74760792-E4C4-4DB1-8300-C559EBBEB547}" name="Mode of Procurement" dataDxfId="38"/>
    <tableColumn id="6" xr3:uid="{4AA802EB-190F-4A95-BDC3-7B4C3D0A2D8C}" name="Pre-Proc Conference" dataDxfId="37"/>
    <tableColumn id="7" xr3:uid="{D5ABA15B-5B17-49E5-BD7A-FD77290FEEC9}" name="Ads/Post of IB" dataDxfId="36"/>
    <tableColumn id="8" xr3:uid="{056D759B-5D32-4D03-9D31-DF76D8C52926}" name="Pre-bid Conf" dataDxfId="35"/>
    <tableColumn id="9" xr3:uid="{A9CE7115-76A2-4406-8635-2EF1B93BF64D}" name="Eligibility Check" dataDxfId="34"/>
    <tableColumn id="10" xr3:uid="{7B8BFDCC-1EEE-494D-A055-E8087B4ADF48}" name="Sub/Open of Bids" dataDxfId="33"/>
    <tableColumn id="11" xr3:uid="{FA7DE339-BA7F-4F16-A4C4-1D3F47941941}" name="Bid Evaluation" dataDxfId="32"/>
    <tableColumn id="12" xr3:uid="{EC3A00D6-0D34-44EE-8D5C-B33AE24DB507}" name="Post Qual" dataDxfId="31"/>
    <tableColumn id="13" xr3:uid="{E6DB7442-FC92-4EF1-B022-F9B3453D7824}" name="Date of BAC Resolution Recommending Award" dataDxfId="30"/>
    <tableColumn id="14" xr3:uid="{432F6999-C951-451D-B7BB-20BDE8804383}" name="Notice of Award" dataDxfId="29"/>
    <tableColumn id="15" xr3:uid="{7F014924-9492-4E6B-BB36-3158007A49D1}" name="Contract Signing" dataDxfId="28"/>
    <tableColumn id="34" xr3:uid="{0C682C92-D433-4B62-BACA-997CC79194D2}" name="Column1" dataDxfId="27"/>
    <tableColumn id="16" xr3:uid="{A875EF6D-64CF-400E-8509-64DF1DA39386}" name="Notice to Proceed" dataDxfId="26"/>
    <tableColumn id="17" xr3:uid="{B09D97D7-96E0-40B5-8D58-D8C6DD9EF9F9}" name="Delivery/ Completion" dataDxfId="25"/>
    <tableColumn id="18" xr3:uid="{B25DB13B-C247-4A5D-90B4-953B66A0201B}" name="Inspection &amp; Acceptance" dataDxfId="24">
      <calculatedColumnFormula>Completed[[#This Row],[Delivery/ Completion]]</calculatedColumnFormula>
    </tableColumn>
    <tableColumn id="19" xr3:uid="{E9DAB208-E141-4C00-A553-644516986899}" name="Source of Funds" dataDxfId="23"/>
    <tableColumn id="20" xr3:uid="{03F5A93D-4E6A-4091-956E-A385151CEBBF}" name="Total " dataDxfId="22">
      <calculatedColumnFormula>IF(PMR!$B6="","",SUM(PMR!$V6+PMR!$W6))</calculatedColumnFormula>
    </tableColumn>
    <tableColumn id="21" xr3:uid="{9D5F0447-1F62-4D1D-9CB7-71FDF281A8F4}" name="MOOE" dataDxfId="21"/>
    <tableColumn id="22" xr3:uid="{8D755D39-0532-4A84-A804-C34562D09819}" name="CO" dataDxfId="20"/>
    <tableColumn id="23" xr3:uid="{982C2D37-04CE-488D-AA36-F2A41B398EED}" name="Total2" dataDxfId="19">
      <calculatedColumnFormula>IF(PMR!$B6="","",SUM(PMR!$Y6+PMR!$Z6))</calculatedColumnFormula>
    </tableColumn>
    <tableColumn id="24" xr3:uid="{DF1254DA-5092-416F-A783-78B107AAD860}" name="MOOE2" dataDxfId="18"/>
    <tableColumn id="25" xr3:uid="{D8197139-B079-40BD-96F1-BD5F6F35840F}" name="CO3" dataDxfId="17"/>
    <tableColumn id="26" xr3:uid="{866C4294-7854-4E3A-8BEA-95447E7E5A55}" name="List of Invited Observers" dataDxfId="16"/>
    <tableColumn id="27" xr3:uid="{A10F805F-9F28-4AF8-949F-14FFBB7A7BED}" name="Pre-bid Conf4" dataDxfId="15"/>
    <tableColumn id="28" xr3:uid="{E1333459-8F3A-4ACC-BDA5-7BE534E44018}" name="Eligibility Check5" dataDxfId="14"/>
    <tableColumn id="29" xr3:uid="{C3601C2E-D5B0-4794-9277-D505F258E79A}" name="Sub/ Open of Bids6" dataDxfId="13"/>
    <tableColumn id="30" xr3:uid="{2A40256F-DD05-4DBD-AA45-DFD411D31471}" name="Bid Evaluation7" dataDxfId="12"/>
    <tableColumn id="31" xr3:uid="{D021F25C-6266-48B3-8023-62F57E53D4D1}" name="Post Qual8" dataDxfId="11"/>
    <tableColumn id="32" xr3:uid="{ED5385AF-AAFD-44A3-B132-D76385978AFC}" name="Delivery/_x000a_Completion/_x000a_Acceptance_x000a_(If applicable)" dataDxfId="10"/>
    <tableColumn id="33" xr3:uid="{90E63B15-BA93-4FC4-A22B-18AF56658B4D}" name="Remarks_x000a__x000a_(Explaining changes from the APP)" dataDxfId="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48"/>
  <sheetViews>
    <sheetView showGridLines="0" tabSelected="1" view="pageLayout" topLeftCell="F231" zoomScale="46" zoomScaleNormal="100" zoomScaleSheetLayoutView="39" zoomScalePageLayoutView="46" workbookViewId="0">
      <selection activeCell="W237" sqref="W237"/>
    </sheetView>
  </sheetViews>
  <sheetFormatPr defaultColWidth="14.42578125" defaultRowHeight="15" customHeight="1" x14ac:dyDescent="0.45"/>
  <cols>
    <col min="1" max="1" width="16.7109375" style="192" customWidth="1"/>
    <col min="2" max="2" width="38.140625" style="179" customWidth="1"/>
    <col min="3" max="3" width="15.5703125" style="30" customWidth="1"/>
    <col min="4" max="4" width="8.7109375" style="78" customWidth="1"/>
    <col min="5" max="5" width="18.5703125" style="78" customWidth="1"/>
    <col min="6" max="7" width="23.140625" style="28" customWidth="1"/>
    <col min="8" max="8" width="23.28515625" style="28" customWidth="1"/>
    <col min="9" max="9" width="21.5703125" style="28" customWidth="1"/>
    <col min="10" max="11" width="20.85546875" style="28" customWidth="1"/>
    <col min="12" max="12" width="20.42578125" style="28" customWidth="1"/>
    <col min="13" max="13" width="25.28515625" style="28" customWidth="1"/>
    <col min="14" max="15" width="21.85546875" style="28" customWidth="1"/>
    <col min="16" max="16" width="22.28515625" style="28" hidden="1" customWidth="1"/>
    <col min="17" max="17" width="20.5703125" style="28" customWidth="1"/>
    <col min="18" max="18" width="21.140625" style="32" customWidth="1"/>
    <col min="19" max="19" width="22.140625" style="30" customWidth="1"/>
    <col min="20" max="20" width="27.7109375" style="33" customWidth="1"/>
    <col min="21" max="21" width="37.140625" style="33" customWidth="1"/>
    <col min="22" max="22" width="36.42578125" style="33" customWidth="1"/>
    <col min="23" max="23" width="37.140625" style="33" customWidth="1"/>
    <col min="24" max="24" width="36.42578125" style="33" customWidth="1"/>
    <col min="25" max="25" width="37.5703125" style="33" customWidth="1"/>
    <col min="26" max="26" width="36.85546875" style="105" customWidth="1"/>
    <col min="27" max="27" width="35.5703125" style="24" customWidth="1"/>
    <col min="28" max="28" width="25.140625" style="139" customWidth="1"/>
    <col min="29" max="29" width="29.28515625" style="139" customWidth="1"/>
    <col min="30" max="31" width="23.5703125" style="139" customWidth="1"/>
    <col min="32" max="32" width="19.7109375" style="139" customWidth="1"/>
    <col min="33" max="33" width="25.140625" style="139" customWidth="1"/>
    <col min="34" max="34" width="22.140625" style="142" customWidth="1"/>
    <col min="35" max="35" width="14.42578125" customWidth="1"/>
  </cols>
  <sheetData>
    <row r="1" spans="1:34" ht="42" customHeight="1" x14ac:dyDescent="0.45">
      <c r="B1" s="166"/>
      <c r="K1" s="31"/>
      <c r="Y1" s="75"/>
      <c r="AF1" s="140"/>
      <c r="AG1" s="141"/>
    </row>
    <row r="2" spans="1:34" s="3" customFormat="1" ht="53.45" customHeight="1" thickBot="1" x14ac:dyDescent="0.5">
      <c r="A2" s="193" t="s">
        <v>383</v>
      </c>
      <c r="B2" s="167"/>
      <c r="C2" s="34"/>
      <c r="D2" s="182"/>
      <c r="E2" s="182"/>
      <c r="F2" s="28"/>
      <c r="G2" s="28"/>
      <c r="H2" s="28"/>
      <c r="I2" s="28"/>
      <c r="J2" s="28"/>
      <c r="K2" s="29" t="s">
        <v>412</v>
      </c>
      <c r="L2" s="28"/>
      <c r="M2" s="28"/>
      <c r="N2" s="29"/>
      <c r="O2" s="29"/>
      <c r="P2" s="29"/>
      <c r="Q2" s="29"/>
      <c r="R2" s="35"/>
      <c r="S2" s="36"/>
      <c r="T2" s="33"/>
      <c r="U2" s="33"/>
      <c r="V2" s="75"/>
      <c r="W2" s="75"/>
      <c r="X2" s="75"/>
      <c r="Y2" s="75"/>
      <c r="Z2" s="105"/>
      <c r="AA2" s="25"/>
      <c r="AB2" s="96"/>
      <c r="AC2" s="96"/>
      <c r="AD2" s="96"/>
      <c r="AE2" s="96"/>
      <c r="AF2" s="97"/>
      <c r="AG2" s="98"/>
      <c r="AH2" s="143"/>
    </row>
    <row r="3" spans="1:34" ht="26.45" customHeight="1" thickBot="1" x14ac:dyDescent="0.5">
      <c r="A3" s="194"/>
      <c r="B3" s="168"/>
      <c r="C3" s="37"/>
      <c r="D3" s="83"/>
      <c r="E3" s="77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5"/>
      <c r="S3" s="36"/>
      <c r="V3" s="75"/>
      <c r="W3" s="75"/>
      <c r="X3" s="75"/>
      <c r="Y3" s="75"/>
      <c r="AA3" s="25"/>
      <c r="AB3" s="96"/>
      <c r="AC3" s="96"/>
      <c r="AD3" s="96"/>
      <c r="AE3" s="96"/>
      <c r="AF3" s="97"/>
      <c r="AG3" s="98"/>
    </row>
    <row r="4" spans="1:34" s="5" customFormat="1" ht="37.9" customHeight="1" thickTop="1" thickBot="1" x14ac:dyDescent="0.5">
      <c r="A4" s="180"/>
      <c r="B4" s="169"/>
      <c r="C4" s="38"/>
      <c r="D4" s="183"/>
      <c r="E4" s="183"/>
      <c r="F4" s="39" t="s">
        <v>0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40"/>
      <c r="S4" s="38"/>
      <c r="T4" s="294" t="s">
        <v>1</v>
      </c>
      <c r="U4" s="295"/>
      <c r="V4" s="296"/>
      <c r="W4" s="297" t="s">
        <v>2</v>
      </c>
      <c r="X4" s="298"/>
      <c r="Y4" s="299"/>
      <c r="Z4" s="106"/>
      <c r="AA4" s="300" t="s">
        <v>3</v>
      </c>
      <c r="AB4" s="301"/>
      <c r="AC4" s="301"/>
      <c r="AD4" s="301"/>
      <c r="AE4" s="301"/>
      <c r="AF4" s="302"/>
      <c r="AG4" s="144"/>
      <c r="AH4" s="145"/>
    </row>
    <row r="5" spans="1:34" s="5" customFormat="1" ht="409.6" customHeight="1" thickBot="1" x14ac:dyDescent="0.25">
      <c r="A5" s="181" t="s">
        <v>4</v>
      </c>
      <c r="B5" s="170" t="s">
        <v>5</v>
      </c>
      <c r="C5" s="41" t="s">
        <v>6</v>
      </c>
      <c r="D5" s="46" t="s">
        <v>7</v>
      </c>
      <c r="E5" s="46" t="s">
        <v>8</v>
      </c>
      <c r="F5" s="42" t="s">
        <v>9</v>
      </c>
      <c r="G5" s="42" t="s">
        <v>10</v>
      </c>
      <c r="H5" s="43" t="s">
        <v>11</v>
      </c>
      <c r="I5" s="44" t="s">
        <v>12</v>
      </c>
      <c r="J5" s="42" t="s">
        <v>13</v>
      </c>
      <c r="K5" s="42" t="s">
        <v>14</v>
      </c>
      <c r="L5" s="42" t="s">
        <v>15</v>
      </c>
      <c r="M5" s="42" t="s">
        <v>16</v>
      </c>
      <c r="N5" s="42" t="s">
        <v>17</v>
      </c>
      <c r="O5" s="44" t="s">
        <v>18</v>
      </c>
      <c r="P5" s="42" t="s">
        <v>390</v>
      </c>
      <c r="Q5" s="42" t="s">
        <v>19</v>
      </c>
      <c r="R5" s="42" t="s">
        <v>20</v>
      </c>
      <c r="S5" s="45" t="s">
        <v>21</v>
      </c>
      <c r="T5" s="46" t="s">
        <v>22</v>
      </c>
      <c r="U5" s="107" t="s">
        <v>23</v>
      </c>
      <c r="V5" s="108" t="s">
        <v>24</v>
      </c>
      <c r="W5" s="109" t="s">
        <v>25</v>
      </c>
      <c r="X5" s="107" t="s">
        <v>396</v>
      </c>
      <c r="Y5" s="110" t="s">
        <v>397</v>
      </c>
      <c r="Z5" s="109" t="s">
        <v>398</v>
      </c>
      <c r="AA5" s="68" t="s">
        <v>26</v>
      </c>
      <c r="AB5" s="159" t="s">
        <v>403</v>
      </c>
      <c r="AC5" s="160" t="s">
        <v>404</v>
      </c>
      <c r="AD5" s="161" t="s">
        <v>405</v>
      </c>
      <c r="AE5" s="161" t="s">
        <v>406</v>
      </c>
      <c r="AF5" s="161" t="s">
        <v>407</v>
      </c>
      <c r="AG5" s="162" t="s">
        <v>408</v>
      </c>
      <c r="AH5" s="163" t="s">
        <v>28</v>
      </c>
    </row>
    <row r="6" spans="1:34" ht="32.450000000000003" customHeight="1" x14ac:dyDescent="0.25">
      <c r="A6" s="195" t="s">
        <v>29</v>
      </c>
      <c r="B6" s="212"/>
      <c r="C6" s="47"/>
      <c r="D6" s="213"/>
      <c r="E6" s="213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214"/>
      <c r="U6" s="215" t="str">
        <f>IF(PMR!$B6="","",SUM(PMR!$V6+PMR!$W6))</f>
        <v/>
      </c>
      <c r="V6" s="111"/>
      <c r="W6" s="111"/>
      <c r="X6" s="215" t="str">
        <f>IF(PMR!$B6="","",SUM(PMR!$Y6+PMR!$Z6))</f>
        <v/>
      </c>
      <c r="Y6" s="111"/>
      <c r="Z6" s="111"/>
      <c r="AA6" s="216"/>
      <c r="AB6" s="217"/>
      <c r="AC6" s="217"/>
      <c r="AD6" s="217"/>
      <c r="AE6" s="217"/>
      <c r="AF6" s="217"/>
      <c r="AG6" s="217"/>
      <c r="AH6" s="218"/>
    </row>
    <row r="7" spans="1:34" s="6" customFormat="1" ht="257.25" customHeight="1" x14ac:dyDescent="0.25">
      <c r="A7" s="196" t="s">
        <v>96</v>
      </c>
      <c r="B7" s="219" t="s">
        <v>142</v>
      </c>
      <c r="C7" s="12" t="s">
        <v>183</v>
      </c>
      <c r="D7" s="220" t="s">
        <v>199</v>
      </c>
      <c r="E7" s="221" t="s">
        <v>38</v>
      </c>
      <c r="F7" s="14">
        <v>45798</v>
      </c>
      <c r="G7" s="15">
        <v>45803</v>
      </c>
      <c r="H7" s="15">
        <v>45811</v>
      </c>
      <c r="I7" s="15">
        <v>45867</v>
      </c>
      <c r="J7" s="15">
        <v>45867</v>
      </c>
      <c r="K7" s="15">
        <v>45867</v>
      </c>
      <c r="L7" s="15">
        <v>45877</v>
      </c>
      <c r="M7" s="16">
        <v>45882</v>
      </c>
      <c r="N7" s="16">
        <v>45887</v>
      </c>
      <c r="O7" s="16">
        <v>45894</v>
      </c>
      <c r="P7" s="16"/>
      <c r="Q7" s="16">
        <v>45898</v>
      </c>
      <c r="R7" s="16">
        <v>45944</v>
      </c>
      <c r="S7" s="222">
        <v>45944</v>
      </c>
      <c r="T7" s="223" t="s">
        <v>200</v>
      </c>
      <c r="U7" s="224">
        <f>Completed[[#This Row],[MOOE]]+Completed[[#This Row],[CO]]</f>
        <v>2141890</v>
      </c>
      <c r="V7" s="225"/>
      <c r="W7" s="112">
        <v>2141890</v>
      </c>
      <c r="X7" s="224">
        <f>Completed[[#This Row],[MOOE2]]+Completed[[#This Row],[CO3]]</f>
        <v>1794050</v>
      </c>
      <c r="Y7" s="226"/>
      <c r="Z7" s="113">
        <v>1794050</v>
      </c>
      <c r="AA7" s="227" t="s">
        <v>254</v>
      </c>
      <c r="AB7" s="228">
        <v>45810</v>
      </c>
      <c r="AC7" s="228">
        <v>45856</v>
      </c>
      <c r="AD7" s="228">
        <v>45856</v>
      </c>
      <c r="AE7" s="228">
        <v>45856</v>
      </c>
      <c r="AF7" s="228" t="s">
        <v>201</v>
      </c>
      <c r="AG7" s="229" t="s">
        <v>201</v>
      </c>
      <c r="AH7" s="230" t="s">
        <v>46</v>
      </c>
    </row>
    <row r="8" spans="1:34" s="6" customFormat="1" ht="257.25" customHeight="1" x14ac:dyDescent="0.25">
      <c r="A8" s="196" t="s">
        <v>97</v>
      </c>
      <c r="B8" s="219" t="s">
        <v>143</v>
      </c>
      <c r="C8" s="12" t="s">
        <v>183</v>
      </c>
      <c r="D8" s="220" t="s">
        <v>199</v>
      </c>
      <c r="E8" s="221" t="s">
        <v>38</v>
      </c>
      <c r="F8" s="14">
        <v>45798</v>
      </c>
      <c r="G8" s="15">
        <v>45803</v>
      </c>
      <c r="H8" s="15">
        <v>45811</v>
      </c>
      <c r="I8" s="15">
        <v>45867</v>
      </c>
      <c r="J8" s="15">
        <v>45867</v>
      </c>
      <c r="K8" s="15">
        <v>45867</v>
      </c>
      <c r="L8" s="15">
        <v>45877</v>
      </c>
      <c r="M8" s="16">
        <v>45882</v>
      </c>
      <c r="N8" s="16">
        <v>45889</v>
      </c>
      <c r="O8" s="16">
        <v>45894</v>
      </c>
      <c r="P8" s="16"/>
      <c r="Q8" s="16">
        <v>45902</v>
      </c>
      <c r="R8" s="16">
        <v>45943</v>
      </c>
      <c r="S8" s="231">
        <v>45943</v>
      </c>
      <c r="T8" s="223" t="s">
        <v>200</v>
      </c>
      <c r="U8" s="224">
        <f>Completed[[#This Row],[MOOE]]+Completed[[#This Row],[CO]]</f>
        <v>2564543</v>
      </c>
      <c r="V8" s="118"/>
      <c r="W8" s="112">
        <v>2564543</v>
      </c>
      <c r="X8" s="224">
        <f>Completed[[#This Row],[MOOE2]]+Completed[[#This Row],[CO3]]</f>
        <v>1755800</v>
      </c>
      <c r="Y8" s="117"/>
      <c r="Z8" s="113">
        <v>1755800</v>
      </c>
      <c r="AA8" s="227" t="s">
        <v>254</v>
      </c>
      <c r="AB8" s="228">
        <v>45810</v>
      </c>
      <c r="AC8" s="228">
        <v>45856</v>
      </c>
      <c r="AD8" s="228">
        <v>45856</v>
      </c>
      <c r="AE8" s="228">
        <v>45856</v>
      </c>
      <c r="AF8" s="228" t="s">
        <v>201</v>
      </c>
      <c r="AG8" s="229" t="s">
        <v>201</v>
      </c>
      <c r="AH8" s="230" t="s">
        <v>46</v>
      </c>
    </row>
    <row r="9" spans="1:34" s="6" customFormat="1" ht="257.25" customHeight="1" x14ac:dyDescent="0.25">
      <c r="A9" s="196" t="s">
        <v>98</v>
      </c>
      <c r="B9" s="219" t="s">
        <v>144</v>
      </c>
      <c r="C9" s="12" t="s">
        <v>184</v>
      </c>
      <c r="D9" s="220" t="s">
        <v>199</v>
      </c>
      <c r="E9" s="221" t="s">
        <v>38</v>
      </c>
      <c r="F9" s="14">
        <v>45804</v>
      </c>
      <c r="G9" s="15">
        <v>45810</v>
      </c>
      <c r="H9" s="15">
        <v>45818</v>
      </c>
      <c r="I9" s="15">
        <v>45867</v>
      </c>
      <c r="J9" s="15">
        <v>45867</v>
      </c>
      <c r="K9" s="15">
        <v>45867</v>
      </c>
      <c r="L9" s="15">
        <v>45877</v>
      </c>
      <c r="M9" s="16">
        <v>45882</v>
      </c>
      <c r="N9" s="16">
        <v>45884</v>
      </c>
      <c r="O9" s="16">
        <v>45894</v>
      </c>
      <c r="P9" s="16"/>
      <c r="Q9" s="16">
        <v>45902</v>
      </c>
      <c r="R9" s="16">
        <v>46007</v>
      </c>
      <c r="S9" s="231">
        <v>46007</v>
      </c>
      <c r="T9" s="223" t="s">
        <v>200</v>
      </c>
      <c r="U9" s="224">
        <f>Completed[[#This Row],[MOOE]]+Completed[[#This Row],[CO]]</f>
        <v>1479880</v>
      </c>
      <c r="V9" s="118"/>
      <c r="W9" s="112">
        <v>1479880</v>
      </c>
      <c r="X9" s="224">
        <f>Completed[[#This Row],[MOOE2]]+Completed[[#This Row],[CO3]]</f>
        <v>1153288</v>
      </c>
      <c r="Y9" s="117"/>
      <c r="Z9" s="113">
        <v>1153288</v>
      </c>
      <c r="AA9" s="227" t="s">
        <v>254</v>
      </c>
      <c r="AB9" s="232">
        <v>45810</v>
      </c>
      <c r="AC9" s="232">
        <v>45856</v>
      </c>
      <c r="AD9" s="232">
        <v>45856</v>
      </c>
      <c r="AE9" s="232">
        <v>45856</v>
      </c>
      <c r="AF9" s="228" t="s">
        <v>201</v>
      </c>
      <c r="AG9" s="229" t="s">
        <v>201</v>
      </c>
      <c r="AH9" s="230" t="s">
        <v>46</v>
      </c>
    </row>
    <row r="10" spans="1:34" s="6" customFormat="1" ht="257.25" customHeight="1" x14ac:dyDescent="0.25">
      <c r="A10" s="196" t="s">
        <v>99</v>
      </c>
      <c r="B10" s="219" t="s">
        <v>145</v>
      </c>
      <c r="C10" s="12" t="s">
        <v>185</v>
      </c>
      <c r="D10" s="220" t="s">
        <v>199</v>
      </c>
      <c r="E10" s="221" t="s">
        <v>38</v>
      </c>
      <c r="F10" s="14">
        <v>45804</v>
      </c>
      <c r="G10" s="15">
        <v>45810</v>
      </c>
      <c r="H10" s="15">
        <v>45818</v>
      </c>
      <c r="I10" s="15">
        <v>45867</v>
      </c>
      <c r="J10" s="15">
        <v>45867</v>
      </c>
      <c r="K10" s="15">
        <v>45867</v>
      </c>
      <c r="L10" s="15">
        <v>45877</v>
      </c>
      <c r="M10" s="16">
        <v>45882</v>
      </c>
      <c r="N10" s="16">
        <v>45884</v>
      </c>
      <c r="O10" s="16">
        <v>45894</v>
      </c>
      <c r="P10" s="16"/>
      <c r="Q10" s="16">
        <v>45898</v>
      </c>
      <c r="R10" s="16">
        <v>46003</v>
      </c>
      <c r="S10" s="231">
        <v>46003</v>
      </c>
      <c r="T10" s="223" t="s">
        <v>200</v>
      </c>
      <c r="U10" s="224">
        <f>Completed[[#This Row],[MOOE]]+Completed[[#This Row],[CO]]</f>
        <v>3850000</v>
      </c>
      <c r="V10" s="118"/>
      <c r="W10" s="112">
        <v>3850000</v>
      </c>
      <c r="X10" s="224">
        <f>Completed[[#This Row],[MOOE2]]+Completed[[#This Row],[CO3]]</f>
        <v>1980000</v>
      </c>
      <c r="Y10" s="117"/>
      <c r="Z10" s="113">
        <v>1980000</v>
      </c>
      <c r="AA10" s="227" t="s">
        <v>254</v>
      </c>
      <c r="AB10" s="232">
        <v>45810</v>
      </c>
      <c r="AC10" s="232">
        <v>45856</v>
      </c>
      <c r="AD10" s="232">
        <v>45856</v>
      </c>
      <c r="AE10" s="232">
        <v>45856</v>
      </c>
      <c r="AF10" s="228" t="s">
        <v>201</v>
      </c>
      <c r="AG10" s="229" t="s">
        <v>201</v>
      </c>
      <c r="AH10" s="230" t="s">
        <v>46</v>
      </c>
    </row>
    <row r="11" spans="1:34" s="6" customFormat="1" ht="257.25" customHeight="1" x14ac:dyDescent="0.25">
      <c r="A11" s="196" t="s">
        <v>207</v>
      </c>
      <c r="B11" s="219" t="s">
        <v>146</v>
      </c>
      <c r="C11" s="12" t="s">
        <v>186</v>
      </c>
      <c r="D11" s="220" t="s">
        <v>199</v>
      </c>
      <c r="E11" s="221" t="s">
        <v>38</v>
      </c>
      <c r="F11" s="14" t="s">
        <v>201</v>
      </c>
      <c r="G11" s="15">
        <v>45817</v>
      </c>
      <c r="H11" s="15">
        <v>45825</v>
      </c>
      <c r="I11" s="15">
        <v>45867</v>
      </c>
      <c r="J11" s="15">
        <v>45867</v>
      </c>
      <c r="K11" s="15">
        <v>45867</v>
      </c>
      <c r="L11" s="15">
        <v>45877</v>
      </c>
      <c r="M11" s="16">
        <v>45882</v>
      </c>
      <c r="N11" s="16">
        <v>45884</v>
      </c>
      <c r="O11" s="16">
        <v>45894</v>
      </c>
      <c r="P11" s="16"/>
      <c r="Q11" s="16">
        <v>45902</v>
      </c>
      <c r="R11" s="16">
        <v>45918</v>
      </c>
      <c r="S11" s="231">
        <f>Completed[[#This Row],[Delivery/ Completion]]</f>
        <v>45918</v>
      </c>
      <c r="T11" s="223" t="s">
        <v>200</v>
      </c>
      <c r="U11" s="224">
        <f>Completed[[#This Row],[MOOE]]+Completed[[#This Row],[CO]]</f>
        <v>1568799.2</v>
      </c>
      <c r="V11" s="118"/>
      <c r="W11" s="112">
        <v>1568799.2</v>
      </c>
      <c r="X11" s="224">
        <f>Completed[[#This Row],[MOOE2]]+Completed[[#This Row],[CO3]]</f>
        <v>1144395</v>
      </c>
      <c r="Y11" s="117"/>
      <c r="Z11" s="113">
        <v>1144395</v>
      </c>
      <c r="AA11" s="227" t="s">
        <v>254</v>
      </c>
      <c r="AB11" s="232">
        <v>45824</v>
      </c>
      <c r="AC11" s="232">
        <v>45856</v>
      </c>
      <c r="AD11" s="232">
        <v>45856</v>
      </c>
      <c r="AE11" s="232">
        <v>45856</v>
      </c>
      <c r="AF11" s="228" t="s">
        <v>201</v>
      </c>
      <c r="AG11" s="229" t="s">
        <v>201</v>
      </c>
      <c r="AH11" s="230" t="s">
        <v>46</v>
      </c>
    </row>
    <row r="12" spans="1:34" s="6" customFormat="1" ht="257.25" customHeight="1" x14ac:dyDescent="0.25">
      <c r="A12" s="196" t="s">
        <v>100</v>
      </c>
      <c r="B12" s="219" t="s">
        <v>147</v>
      </c>
      <c r="C12" s="12" t="s">
        <v>187</v>
      </c>
      <c r="D12" s="220" t="s">
        <v>199</v>
      </c>
      <c r="E12" s="221" t="s">
        <v>38</v>
      </c>
      <c r="F12" s="14">
        <v>45817</v>
      </c>
      <c r="G12" s="15">
        <v>45824</v>
      </c>
      <c r="H12" s="15">
        <v>45832</v>
      </c>
      <c r="I12" s="15">
        <v>45867</v>
      </c>
      <c r="J12" s="15">
        <v>45867</v>
      </c>
      <c r="K12" s="15">
        <v>45867</v>
      </c>
      <c r="L12" s="15">
        <v>45867</v>
      </c>
      <c r="M12" s="16">
        <v>45882</v>
      </c>
      <c r="N12" s="16">
        <v>45889</v>
      </c>
      <c r="O12" s="16">
        <v>45894</v>
      </c>
      <c r="P12" s="16"/>
      <c r="Q12" s="16">
        <v>45908</v>
      </c>
      <c r="R12" s="16">
        <v>45932</v>
      </c>
      <c r="S12" s="231">
        <v>45932</v>
      </c>
      <c r="T12" s="223" t="s">
        <v>200</v>
      </c>
      <c r="U12" s="224">
        <f>Completed[[#This Row],[MOOE]]+Completed[[#This Row],[CO]]</f>
        <v>2124665</v>
      </c>
      <c r="V12" s="118"/>
      <c r="W12" s="112">
        <v>2124665</v>
      </c>
      <c r="X12" s="224">
        <f>Completed[[#This Row],[MOOE2]]+Completed[[#This Row],[CO3]]</f>
        <v>1671450</v>
      </c>
      <c r="Y12" s="117"/>
      <c r="Z12" s="113">
        <v>1671450</v>
      </c>
      <c r="AA12" s="227" t="s">
        <v>254</v>
      </c>
      <c r="AB12" s="232">
        <v>45831</v>
      </c>
      <c r="AC12" s="232">
        <v>45856</v>
      </c>
      <c r="AD12" s="232">
        <v>45856</v>
      </c>
      <c r="AE12" s="232">
        <v>45856</v>
      </c>
      <c r="AF12" s="228" t="s">
        <v>201</v>
      </c>
      <c r="AG12" s="229" t="s">
        <v>201</v>
      </c>
      <c r="AH12" s="230" t="s">
        <v>46</v>
      </c>
    </row>
    <row r="13" spans="1:34" s="6" customFormat="1" ht="257.25" customHeight="1" x14ac:dyDescent="0.25">
      <c r="A13" s="196" t="s">
        <v>208</v>
      </c>
      <c r="B13" s="219" t="s">
        <v>148</v>
      </c>
      <c r="C13" s="12" t="s">
        <v>186</v>
      </c>
      <c r="D13" s="220" t="s">
        <v>199</v>
      </c>
      <c r="E13" s="221" t="s">
        <v>38</v>
      </c>
      <c r="F13" s="14" t="s">
        <v>201</v>
      </c>
      <c r="G13" s="15">
        <v>45817</v>
      </c>
      <c r="H13" s="15">
        <v>45825</v>
      </c>
      <c r="I13" s="15">
        <v>45867</v>
      </c>
      <c r="J13" s="15">
        <v>45867</v>
      </c>
      <c r="K13" s="15">
        <v>45867</v>
      </c>
      <c r="L13" s="15">
        <v>45877</v>
      </c>
      <c r="M13" s="16">
        <v>45882</v>
      </c>
      <c r="N13" s="16">
        <v>45889</v>
      </c>
      <c r="O13" s="16">
        <v>45894</v>
      </c>
      <c r="P13" s="16"/>
      <c r="Q13" s="16">
        <v>45902</v>
      </c>
      <c r="R13" s="16">
        <v>46007</v>
      </c>
      <c r="S13" s="231">
        <v>46007</v>
      </c>
      <c r="T13" s="223" t="s">
        <v>200</v>
      </c>
      <c r="U13" s="224">
        <f>Completed[[#This Row],[MOOE]]+Completed[[#This Row],[CO]]</f>
        <v>1277029</v>
      </c>
      <c r="V13" s="118"/>
      <c r="W13" s="112">
        <v>1277029</v>
      </c>
      <c r="X13" s="224">
        <f>Completed[[#This Row],[MOOE2]]+Completed[[#This Row],[CO3]]</f>
        <v>999414</v>
      </c>
      <c r="Y13" s="117"/>
      <c r="Z13" s="113">
        <v>999414</v>
      </c>
      <c r="AA13" s="227" t="s">
        <v>254</v>
      </c>
      <c r="AB13" s="232">
        <v>45824</v>
      </c>
      <c r="AC13" s="232">
        <v>45856</v>
      </c>
      <c r="AD13" s="232">
        <v>45856</v>
      </c>
      <c r="AE13" s="232">
        <v>45856</v>
      </c>
      <c r="AF13" s="228" t="s">
        <v>201</v>
      </c>
      <c r="AG13" s="229" t="s">
        <v>201</v>
      </c>
      <c r="AH13" s="230" t="s">
        <v>46</v>
      </c>
    </row>
    <row r="14" spans="1:34" s="6" customFormat="1" ht="257.25" customHeight="1" x14ac:dyDescent="0.25">
      <c r="A14" s="196" t="s">
        <v>209</v>
      </c>
      <c r="B14" s="219" t="s">
        <v>150</v>
      </c>
      <c r="C14" s="12" t="s">
        <v>187</v>
      </c>
      <c r="D14" s="220" t="s">
        <v>199</v>
      </c>
      <c r="E14" s="221" t="s">
        <v>38</v>
      </c>
      <c r="F14" s="14">
        <v>45818</v>
      </c>
      <c r="G14" s="15">
        <v>45874</v>
      </c>
      <c r="H14" s="16">
        <v>45882</v>
      </c>
      <c r="I14" s="16">
        <v>45896</v>
      </c>
      <c r="J14" s="16">
        <v>45896</v>
      </c>
      <c r="K14" s="16">
        <v>45896</v>
      </c>
      <c r="L14" s="15">
        <v>45898</v>
      </c>
      <c r="M14" s="16">
        <v>45903</v>
      </c>
      <c r="N14" s="16">
        <v>45910</v>
      </c>
      <c r="O14" s="16">
        <v>45911</v>
      </c>
      <c r="P14" s="16"/>
      <c r="Q14" s="16">
        <v>45915</v>
      </c>
      <c r="R14" s="16">
        <v>45931</v>
      </c>
      <c r="S14" s="231">
        <v>45931</v>
      </c>
      <c r="T14" s="223" t="s">
        <v>200</v>
      </c>
      <c r="U14" s="224">
        <f>Completed[[#This Row],[MOOE]]+Completed[[#This Row],[CO]]</f>
        <v>1349455</v>
      </c>
      <c r="V14" s="118"/>
      <c r="W14" s="114">
        <v>1349455</v>
      </c>
      <c r="X14" s="224">
        <f>Completed[[#This Row],[MOOE2]]+Completed[[#This Row],[CO3]]</f>
        <v>1283828</v>
      </c>
      <c r="Y14" s="117"/>
      <c r="Z14" s="113">
        <v>1283828</v>
      </c>
      <c r="AA14" s="227" t="s">
        <v>254</v>
      </c>
      <c r="AB14" s="232">
        <v>45877</v>
      </c>
      <c r="AC14" s="232">
        <v>45891</v>
      </c>
      <c r="AD14" s="232">
        <v>45891</v>
      </c>
      <c r="AE14" s="232">
        <v>45891</v>
      </c>
      <c r="AF14" s="228" t="s">
        <v>201</v>
      </c>
      <c r="AG14" s="229" t="s">
        <v>201</v>
      </c>
      <c r="AH14" s="230" t="s">
        <v>46</v>
      </c>
    </row>
    <row r="15" spans="1:34" s="6" customFormat="1" ht="257.25" customHeight="1" x14ac:dyDescent="0.25">
      <c r="A15" s="196" t="s">
        <v>102</v>
      </c>
      <c r="B15" s="219" t="s">
        <v>144</v>
      </c>
      <c r="C15" s="12" t="s">
        <v>185</v>
      </c>
      <c r="D15" s="220" t="s">
        <v>199</v>
      </c>
      <c r="E15" s="221" t="s">
        <v>38</v>
      </c>
      <c r="F15" s="14" t="s">
        <v>201</v>
      </c>
      <c r="G15" s="15">
        <v>45874</v>
      </c>
      <c r="H15" s="16">
        <v>45882</v>
      </c>
      <c r="I15" s="16">
        <v>45896</v>
      </c>
      <c r="J15" s="16">
        <v>45896</v>
      </c>
      <c r="K15" s="16">
        <v>45896</v>
      </c>
      <c r="L15" s="16">
        <v>45898</v>
      </c>
      <c r="M15" s="16">
        <v>45903</v>
      </c>
      <c r="N15" s="16">
        <v>45909</v>
      </c>
      <c r="O15" s="16">
        <v>45911</v>
      </c>
      <c r="P15" s="16"/>
      <c r="Q15" s="16">
        <v>45915</v>
      </c>
      <c r="R15" s="16">
        <v>45979</v>
      </c>
      <c r="S15" s="231">
        <v>45979</v>
      </c>
      <c r="T15" s="223" t="s">
        <v>200</v>
      </c>
      <c r="U15" s="224">
        <f>Completed[[#This Row],[MOOE]]+Completed[[#This Row],[CO]]</f>
        <v>1206290</v>
      </c>
      <c r="V15" s="118"/>
      <c r="W15" s="114">
        <v>1206290</v>
      </c>
      <c r="X15" s="224">
        <f>Completed[[#This Row],[MOOE2]]+Completed[[#This Row],[CO3]]</f>
        <v>890870</v>
      </c>
      <c r="Y15" s="117"/>
      <c r="Z15" s="113">
        <v>890870</v>
      </c>
      <c r="AA15" s="227" t="s">
        <v>254</v>
      </c>
      <c r="AB15" s="232">
        <v>45877</v>
      </c>
      <c r="AC15" s="232">
        <v>45891</v>
      </c>
      <c r="AD15" s="232">
        <v>45891</v>
      </c>
      <c r="AE15" s="232">
        <v>45891</v>
      </c>
      <c r="AF15" s="228" t="s">
        <v>201</v>
      </c>
      <c r="AG15" s="229" t="s">
        <v>201</v>
      </c>
      <c r="AH15" s="230" t="s">
        <v>46</v>
      </c>
    </row>
    <row r="16" spans="1:34" s="6" customFormat="1" ht="257.25" customHeight="1" x14ac:dyDescent="0.25">
      <c r="A16" s="196" t="s">
        <v>103</v>
      </c>
      <c r="B16" s="219" t="s">
        <v>151</v>
      </c>
      <c r="C16" s="12" t="s">
        <v>189</v>
      </c>
      <c r="D16" s="220" t="s">
        <v>199</v>
      </c>
      <c r="E16" s="221" t="s">
        <v>38</v>
      </c>
      <c r="F16" s="14">
        <v>45832</v>
      </c>
      <c r="G16" s="15">
        <v>45874</v>
      </c>
      <c r="H16" s="16">
        <v>45882</v>
      </c>
      <c r="I16" s="16">
        <v>45896</v>
      </c>
      <c r="J16" s="16">
        <v>45896</v>
      </c>
      <c r="K16" s="16">
        <v>45896</v>
      </c>
      <c r="L16" s="16">
        <v>45898</v>
      </c>
      <c r="M16" s="16">
        <v>45903</v>
      </c>
      <c r="N16" s="16">
        <v>45908</v>
      </c>
      <c r="O16" s="16">
        <v>45910</v>
      </c>
      <c r="P16" s="16"/>
      <c r="Q16" s="16">
        <v>45916</v>
      </c>
      <c r="R16" s="16">
        <v>45926</v>
      </c>
      <c r="S16" s="231">
        <v>45926</v>
      </c>
      <c r="T16" s="223" t="s">
        <v>200</v>
      </c>
      <c r="U16" s="224">
        <f>Completed[[#This Row],[MOOE]]+Completed[[#This Row],[CO]]</f>
        <v>2354000</v>
      </c>
      <c r="V16" s="118"/>
      <c r="W16" s="114">
        <v>2354000</v>
      </c>
      <c r="X16" s="224">
        <f>Completed[[#This Row],[MOOE2]]+Completed[[#This Row],[CO3]]</f>
        <v>2306920</v>
      </c>
      <c r="Y16" s="117"/>
      <c r="Z16" s="113">
        <v>2306920</v>
      </c>
      <c r="AA16" s="227" t="s">
        <v>254</v>
      </c>
      <c r="AB16" s="232">
        <v>45877</v>
      </c>
      <c r="AC16" s="232">
        <v>45891</v>
      </c>
      <c r="AD16" s="232">
        <v>45891</v>
      </c>
      <c r="AE16" s="232">
        <v>45891</v>
      </c>
      <c r="AF16" s="228" t="s">
        <v>201</v>
      </c>
      <c r="AG16" s="229" t="s">
        <v>201</v>
      </c>
      <c r="AH16" s="230" t="s">
        <v>46</v>
      </c>
    </row>
    <row r="17" spans="1:34" s="6" customFormat="1" ht="257.25" customHeight="1" x14ac:dyDescent="0.25">
      <c r="A17" s="196" t="s">
        <v>104</v>
      </c>
      <c r="B17" s="219" t="s">
        <v>152</v>
      </c>
      <c r="C17" s="12" t="s">
        <v>190</v>
      </c>
      <c r="D17" s="220" t="s">
        <v>199</v>
      </c>
      <c r="E17" s="221" t="s">
        <v>38</v>
      </c>
      <c r="F17" s="14" t="s">
        <v>201</v>
      </c>
      <c r="G17" s="15">
        <v>45874</v>
      </c>
      <c r="H17" s="16">
        <v>45882</v>
      </c>
      <c r="I17" s="16">
        <v>45896</v>
      </c>
      <c r="J17" s="16">
        <v>45896</v>
      </c>
      <c r="K17" s="16">
        <v>45896</v>
      </c>
      <c r="L17" s="16">
        <v>45898</v>
      </c>
      <c r="M17" s="16">
        <v>45903</v>
      </c>
      <c r="N17" s="16">
        <v>45909</v>
      </c>
      <c r="O17" s="16">
        <v>45911</v>
      </c>
      <c r="P17" s="16"/>
      <c r="Q17" s="16">
        <v>45923</v>
      </c>
      <c r="R17" s="16">
        <v>45966</v>
      </c>
      <c r="S17" s="231">
        <v>45966</v>
      </c>
      <c r="T17" s="223" t="s">
        <v>200</v>
      </c>
      <c r="U17" s="224">
        <f>Completed[[#This Row],[MOOE]]+Completed[[#This Row],[CO]]</f>
        <v>1566193</v>
      </c>
      <c r="V17" s="118"/>
      <c r="W17" s="114">
        <v>1566193</v>
      </c>
      <c r="X17" s="224">
        <f>Completed[[#This Row],[MOOE2]]+Completed[[#This Row],[CO3]]</f>
        <v>1338670</v>
      </c>
      <c r="Y17" s="117"/>
      <c r="Z17" s="113">
        <v>1338670</v>
      </c>
      <c r="AA17" s="227" t="s">
        <v>254</v>
      </c>
      <c r="AB17" s="232">
        <v>45877</v>
      </c>
      <c r="AC17" s="232">
        <v>45891</v>
      </c>
      <c r="AD17" s="232">
        <v>45891</v>
      </c>
      <c r="AE17" s="232">
        <v>45891</v>
      </c>
      <c r="AF17" s="228" t="s">
        <v>201</v>
      </c>
      <c r="AG17" s="229" t="s">
        <v>201</v>
      </c>
      <c r="AH17" s="230" t="s">
        <v>46</v>
      </c>
    </row>
    <row r="18" spans="1:34" s="6" customFormat="1" ht="257.25" customHeight="1" x14ac:dyDescent="0.25">
      <c r="A18" s="196" t="s">
        <v>202</v>
      </c>
      <c r="B18" s="219" t="s">
        <v>153</v>
      </c>
      <c r="C18" s="12" t="s">
        <v>190</v>
      </c>
      <c r="D18" s="220" t="s">
        <v>199</v>
      </c>
      <c r="E18" s="221" t="s">
        <v>38</v>
      </c>
      <c r="F18" s="14">
        <v>45825</v>
      </c>
      <c r="G18" s="15">
        <v>45874</v>
      </c>
      <c r="H18" s="16">
        <v>45882</v>
      </c>
      <c r="I18" s="16">
        <v>45896</v>
      </c>
      <c r="J18" s="16">
        <v>45896</v>
      </c>
      <c r="K18" s="16">
        <v>45896</v>
      </c>
      <c r="L18" s="16">
        <v>45898</v>
      </c>
      <c r="M18" s="16">
        <v>45903</v>
      </c>
      <c r="N18" s="16">
        <v>45909</v>
      </c>
      <c r="O18" s="16">
        <v>45911</v>
      </c>
      <c r="P18" s="16"/>
      <c r="Q18" s="16">
        <v>45923</v>
      </c>
      <c r="R18" s="16">
        <v>45966</v>
      </c>
      <c r="S18" s="231">
        <v>45966</v>
      </c>
      <c r="T18" s="223" t="s">
        <v>200</v>
      </c>
      <c r="U18" s="224">
        <f>Completed[[#This Row],[MOOE]]+Completed[[#This Row],[CO]]</f>
        <v>1265220</v>
      </c>
      <c r="V18" s="118"/>
      <c r="W18" s="114">
        <v>1265220</v>
      </c>
      <c r="X18" s="224">
        <f>Completed[[#This Row],[MOOE2]]+Completed[[#This Row],[CO3]]</f>
        <v>1260220</v>
      </c>
      <c r="Y18" s="117"/>
      <c r="Z18" s="113">
        <v>1260220</v>
      </c>
      <c r="AA18" s="227" t="s">
        <v>254</v>
      </c>
      <c r="AB18" s="232">
        <v>45877</v>
      </c>
      <c r="AC18" s="232">
        <v>45891</v>
      </c>
      <c r="AD18" s="232">
        <v>45891</v>
      </c>
      <c r="AE18" s="232">
        <v>45891</v>
      </c>
      <c r="AF18" s="228" t="s">
        <v>201</v>
      </c>
      <c r="AG18" s="229" t="s">
        <v>201</v>
      </c>
      <c r="AH18" s="230" t="s">
        <v>46</v>
      </c>
    </row>
    <row r="19" spans="1:34" s="6" customFormat="1" ht="257.25" customHeight="1" x14ac:dyDescent="0.25">
      <c r="A19" s="196" t="s">
        <v>203</v>
      </c>
      <c r="B19" s="219" t="s">
        <v>153</v>
      </c>
      <c r="C19" s="12" t="s">
        <v>190</v>
      </c>
      <c r="D19" s="220" t="s">
        <v>199</v>
      </c>
      <c r="E19" s="221" t="s">
        <v>38</v>
      </c>
      <c r="F19" s="14">
        <v>45825</v>
      </c>
      <c r="G19" s="15">
        <v>45874</v>
      </c>
      <c r="H19" s="16">
        <v>45882</v>
      </c>
      <c r="I19" s="16">
        <v>45896</v>
      </c>
      <c r="J19" s="16">
        <v>45896</v>
      </c>
      <c r="K19" s="16">
        <v>45896</v>
      </c>
      <c r="L19" s="16">
        <v>45944</v>
      </c>
      <c r="M19" s="16">
        <v>45946</v>
      </c>
      <c r="N19" s="16">
        <v>45950</v>
      </c>
      <c r="O19" s="16">
        <v>45951</v>
      </c>
      <c r="P19" s="16"/>
      <c r="Q19" s="16">
        <v>45965</v>
      </c>
      <c r="R19" s="16">
        <v>45966</v>
      </c>
      <c r="S19" s="231">
        <v>45966</v>
      </c>
      <c r="T19" s="223" t="s">
        <v>200</v>
      </c>
      <c r="U19" s="224">
        <f>Completed[[#This Row],[MOOE]]+Completed[[#This Row],[CO]]</f>
        <v>1046100</v>
      </c>
      <c r="V19" s="118"/>
      <c r="W19" s="114">
        <v>1046100</v>
      </c>
      <c r="X19" s="224">
        <f>Completed[[#This Row],[MOOE2]]+Completed[[#This Row],[CO3]]</f>
        <v>962250</v>
      </c>
      <c r="Y19" s="117"/>
      <c r="Z19" s="113">
        <v>962250</v>
      </c>
      <c r="AA19" s="227" t="s">
        <v>254</v>
      </c>
      <c r="AB19" s="232">
        <v>45877</v>
      </c>
      <c r="AC19" s="232">
        <v>45891</v>
      </c>
      <c r="AD19" s="232">
        <v>45891</v>
      </c>
      <c r="AE19" s="232">
        <v>45891</v>
      </c>
      <c r="AF19" s="228" t="s">
        <v>201</v>
      </c>
      <c r="AG19" s="229" t="s">
        <v>201</v>
      </c>
      <c r="AH19" s="230" t="s">
        <v>46</v>
      </c>
    </row>
    <row r="20" spans="1:34" s="6" customFormat="1" ht="257.25" customHeight="1" x14ac:dyDescent="0.25">
      <c r="A20" s="196" t="s">
        <v>204</v>
      </c>
      <c r="B20" s="219" t="s">
        <v>153</v>
      </c>
      <c r="C20" s="12" t="s">
        <v>190</v>
      </c>
      <c r="D20" s="220" t="s">
        <v>199</v>
      </c>
      <c r="E20" s="221" t="s">
        <v>38</v>
      </c>
      <c r="F20" s="14">
        <v>45825</v>
      </c>
      <c r="G20" s="15">
        <v>45874</v>
      </c>
      <c r="H20" s="16">
        <v>45882</v>
      </c>
      <c r="I20" s="16">
        <v>45896</v>
      </c>
      <c r="J20" s="16">
        <v>45896</v>
      </c>
      <c r="K20" s="16">
        <v>45896</v>
      </c>
      <c r="L20" s="16">
        <v>45944</v>
      </c>
      <c r="M20" s="16">
        <v>45946</v>
      </c>
      <c r="N20" s="16">
        <v>45950</v>
      </c>
      <c r="O20" s="16">
        <v>45951</v>
      </c>
      <c r="P20" s="16"/>
      <c r="Q20" s="16">
        <v>45965</v>
      </c>
      <c r="R20" s="16">
        <v>45966</v>
      </c>
      <c r="S20" s="231">
        <v>45966</v>
      </c>
      <c r="T20" s="223" t="s">
        <v>200</v>
      </c>
      <c r="U20" s="224">
        <f>Completed[[#This Row],[MOOE]]+Completed[[#This Row],[CO]]</f>
        <v>1188000</v>
      </c>
      <c r="V20" s="118"/>
      <c r="W20" s="114">
        <v>1188000</v>
      </c>
      <c r="X20" s="224">
        <f>Completed[[#This Row],[MOOE2]]+Completed[[#This Row],[CO3]]</f>
        <v>1028700</v>
      </c>
      <c r="Y20" s="117"/>
      <c r="Z20" s="113">
        <v>1028700</v>
      </c>
      <c r="AA20" s="227" t="s">
        <v>254</v>
      </c>
      <c r="AB20" s="232">
        <v>45877</v>
      </c>
      <c r="AC20" s="232">
        <v>45891</v>
      </c>
      <c r="AD20" s="232">
        <v>45891</v>
      </c>
      <c r="AE20" s="232">
        <v>45891</v>
      </c>
      <c r="AF20" s="228" t="s">
        <v>201</v>
      </c>
      <c r="AG20" s="229" t="s">
        <v>201</v>
      </c>
      <c r="AH20" s="230" t="s">
        <v>46</v>
      </c>
    </row>
    <row r="21" spans="1:34" s="6" customFormat="1" ht="257.25" customHeight="1" x14ac:dyDescent="0.25">
      <c r="A21" s="196" t="s">
        <v>205</v>
      </c>
      <c r="B21" s="219" t="s">
        <v>153</v>
      </c>
      <c r="C21" s="12" t="s">
        <v>190</v>
      </c>
      <c r="D21" s="220" t="s">
        <v>199</v>
      </c>
      <c r="E21" s="221" t="s">
        <v>38</v>
      </c>
      <c r="F21" s="14">
        <v>45825</v>
      </c>
      <c r="G21" s="15">
        <v>45874</v>
      </c>
      <c r="H21" s="16">
        <v>45882</v>
      </c>
      <c r="I21" s="16">
        <v>45896</v>
      </c>
      <c r="J21" s="16">
        <v>45896</v>
      </c>
      <c r="K21" s="16">
        <v>45896</v>
      </c>
      <c r="L21" s="16">
        <v>45944</v>
      </c>
      <c r="M21" s="16">
        <v>45946</v>
      </c>
      <c r="N21" s="16">
        <v>45950</v>
      </c>
      <c r="O21" s="16">
        <v>45951</v>
      </c>
      <c r="P21" s="16"/>
      <c r="Q21" s="16">
        <v>45965</v>
      </c>
      <c r="R21" s="16">
        <v>45966</v>
      </c>
      <c r="S21" s="231">
        <v>45966</v>
      </c>
      <c r="T21" s="223" t="s">
        <v>200</v>
      </c>
      <c r="U21" s="224">
        <f>Completed[[#This Row],[MOOE]]+Completed[[#This Row],[CO]]</f>
        <v>3300000</v>
      </c>
      <c r="V21" s="118"/>
      <c r="W21" s="114">
        <v>3300000</v>
      </c>
      <c r="X21" s="224">
        <f>Completed[[#This Row],[MOOE2]]+Completed[[#This Row],[CO3]]</f>
        <v>2430000</v>
      </c>
      <c r="Y21" s="117"/>
      <c r="Z21" s="113">
        <v>2430000</v>
      </c>
      <c r="AA21" s="227" t="s">
        <v>254</v>
      </c>
      <c r="AB21" s="232">
        <v>45877</v>
      </c>
      <c r="AC21" s="232">
        <v>45891</v>
      </c>
      <c r="AD21" s="232">
        <v>45891</v>
      </c>
      <c r="AE21" s="232">
        <v>45891</v>
      </c>
      <c r="AF21" s="228" t="s">
        <v>201</v>
      </c>
      <c r="AG21" s="229" t="s">
        <v>201</v>
      </c>
      <c r="AH21" s="230" t="s">
        <v>46</v>
      </c>
    </row>
    <row r="22" spans="1:34" s="6" customFormat="1" ht="257.25" customHeight="1" x14ac:dyDescent="0.25">
      <c r="A22" s="196" t="s">
        <v>105</v>
      </c>
      <c r="B22" s="219" t="s">
        <v>151</v>
      </c>
      <c r="C22" s="12" t="s">
        <v>191</v>
      </c>
      <c r="D22" s="220" t="s">
        <v>199</v>
      </c>
      <c r="E22" s="221" t="s">
        <v>38</v>
      </c>
      <c r="F22" s="14">
        <v>45832</v>
      </c>
      <c r="G22" s="15">
        <v>45874</v>
      </c>
      <c r="H22" s="16" t="s">
        <v>201</v>
      </c>
      <c r="I22" s="16">
        <v>45882</v>
      </c>
      <c r="J22" s="16">
        <v>45882</v>
      </c>
      <c r="K22" s="16">
        <v>45882</v>
      </c>
      <c r="L22" s="16">
        <v>45891</v>
      </c>
      <c r="M22" s="16">
        <v>45896</v>
      </c>
      <c r="N22" s="16">
        <v>45904</v>
      </c>
      <c r="O22" s="16">
        <v>45905</v>
      </c>
      <c r="P22" s="16"/>
      <c r="Q22" s="16">
        <v>45915</v>
      </c>
      <c r="R22" s="16">
        <v>45923</v>
      </c>
      <c r="S22" s="231">
        <v>45923</v>
      </c>
      <c r="T22" s="223" t="s">
        <v>200</v>
      </c>
      <c r="U22" s="224">
        <f>Completed[[#This Row],[MOOE]]+Completed[[#This Row],[CO]]</f>
        <v>803000</v>
      </c>
      <c r="V22" s="118"/>
      <c r="W22" s="114">
        <v>803000</v>
      </c>
      <c r="X22" s="224">
        <f>Completed[[#This Row],[MOOE2]]+Completed[[#This Row],[CO3]]</f>
        <v>657000</v>
      </c>
      <c r="Y22" s="117"/>
      <c r="Z22" s="113">
        <v>657000</v>
      </c>
      <c r="AA22" s="227" t="s">
        <v>254</v>
      </c>
      <c r="AB22" s="232" t="s">
        <v>255</v>
      </c>
      <c r="AC22" s="232">
        <v>45877</v>
      </c>
      <c r="AD22" s="232">
        <v>45877</v>
      </c>
      <c r="AE22" s="232">
        <v>45877</v>
      </c>
      <c r="AF22" s="228" t="s">
        <v>201</v>
      </c>
      <c r="AG22" s="229" t="s">
        <v>201</v>
      </c>
      <c r="AH22" s="230" t="s">
        <v>46</v>
      </c>
    </row>
    <row r="23" spans="1:34" s="6" customFormat="1" ht="257.25" customHeight="1" x14ac:dyDescent="0.25">
      <c r="A23" s="196" t="s">
        <v>106</v>
      </c>
      <c r="B23" s="219" t="s">
        <v>154</v>
      </c>
      <c r="C23" s="12" t="s">
        <v>191</v>
      </c>
      <c r="D23" s="220" t="s">
        <v>199</v>
      </c>
      <c r="E23" s="221" t="s">
        <v>38</v>
      </c>
      <c r="F23" s="14">
        <v>45832</v>
      </c>
      <c r="G23" s="15">
        <v>45874</v>
      </c>
      <c r="H23" s="16" t="s">
        <v>201</v>
      </c>
      <c r="I23" s="16">
        <v>45882</v>
      </c>
      <c r="J23" s="16">
        <v>45882</v>
      </c>
      <c r="K23" s="16">
        <v>45882</v>
      </c>
      <c r="L23" s="16">
        <v>45884</v>
      </c>
      <c r="M23" s="16">
        <v>45889</v>
      </c>
      <c r="N23" s="16">
        <v>45905</v>
      </c>
      <c r="O23" s="16">
        <v>45911</v>
      </c>
      <c r="P23" s="16"/>
      <c r="Q23" s="16">
        <v>45912</v>
      </c>
      <c r="R23" s="16">
        <v>45915</v>
      </c>
      <c r="S23" s="231">
        <v>45915</v>
      </c>
      <c r="T23" s="223" t="s">
        <v>200</v>
      </c>
      <c r="U23" s="224">
        <f>Completed[[#This Row],[MOOE]]+Completed[[#This Row],[CO]]</f>
        <v>851600</v>
      </c>
      <c r="V23" s="118"/>
      <c r="W23" s="114">
        <v>851600</v>
      </c>
      <c r="X23" s="224">
        <f>Completed[[#This Row],[MOOE2]]+Completed[[#This Row],[CO3]]</f>
        <v>531000</v>
      </c>
      <c r="Y23" s="117"/>
      <c r="Z23" s="113">
        <v>531000</v>
      </c>
      <c r="AA23" s="227" t="s">
        <v>254</v>
      </c>
      <c r="AB23" s="232" t="s">
        <v>255</v>
      </c>
      <c r="AC23" s="232">
        <v>45877</v>
      </c>
      <c r="AD23" s="232">
        <v>45877</v>
      </c>
      <c r="AE23" s="232">
        <v>45877</v>
      </c>
      <c r="AF23" s="228" t="s">
        <v>201</v>
      </c>
      <c r="AG23" s="229" t="s">
        <v>201</v>
      </c>
      <c r="AH23" s="230" t="s">
        <v>46</v>
      </c>
    </row>
    <row r="24" spans="1:34" s="6" customFormat="1" ht="257.25" customHeight="1" x14ac:dyDescent="0.25">
      <c r="A24" s="196" t="s">
        <v>107</v>
      </c>
      <c r="B24" s="219" t="s">
        <v>155</v>
      </c>
      <c r="C24" s="12" t="s">
        <v>190</v>
      </c>
      <c r="D24" s="220" t="s">
        <v>199</v>
      </c>
      <c r="E24" s="221" t="s">
        <v>38</v>
      </c>
      <c r="F24" s="14" t="s">
        <v>201</v>
      </c>
      <c r="G24" s="15">
        <v>45874</v>
      </c>
      <c r="H24" s="16" t="s">
        <v>201</v>
      </c>
      <c r="I24" s="16">
        <v>45882</v>
      </c>
      <c r="J24" s="16">
        <v>45882</v>
      </c>
      <c r="K24" s="16">
        <v>45882</v>
      </c>
      <c r="L24" s="16">
        <v>45891</v>
      </c>
      <c r="M24" s="16">
        <v>45903</v>
      </c>
      <c r="N24" s="16">
        <v>45909</v>
      </c>
      <c r="O24" s="16">
        <v>45911</v>
      </c>
      <c r="P24" s="16"/>
      <c r="Q24" s="16">
        <v>45929</v>
      </c>
      <c r="R24" s="16">
        <v>45957</v>
      </c>
      <c r="S24" s="231">
        <v>45957</v>
      </c>
      <c r="T24" s="223" t="s">
        <v>200</v>
      </c>
      <c r="U24" s="224">
        <f>Completed[[#This Row],[MOOE]]+Completed[[#This Row],[CO]]</f>
        <v>859845</v>
      </c>
      <c r="V24" s="118"/>
      <c r="W24" s="114">
        <v>859845</v>
      </c>
      <c r="X24" s="224">
        <f>Completed[[#This Row],[MOOE2]]+Completed[[#This Row],[CO3]]</f>
        <v>709455</v>
      </c>
      <c r="Y24" s="117"/>
      <c r="Z24" s="113">
        <v>709455</v>
      </c>
      <c r="AA24" s="227" t="s">
        <v>254</v>
      </c>
      <c r="AB24" s="232" t="s">
        <v>255</v>
      </c>
      <c r="AC24" s="232">
        <v>45877</v>
      </c>
      <c r="AD24" s="232">
        <v>45877</v>
      </c>
      <c r="AE24" s="232">
        <v>45877</v>
      </c>
      <c r="AF24" s="228" t="s">
        <v>201</v>
      </c>
      <c r="AG24" s="229" t="s">
        <v>201</v>
      </c>
      <c r="AH24" s="230" t="s">
        <v>46</v>
      </c>
    </row>
    <row r="25" spans="1:34" s="6" customFormat="1" ht="257.25" customHeight="1" x14ac:dyDescent="0.25">
      <c r="A25" s="196" t="s">
        <v>108</v>
      </c>
      <c r="B25" s="219" t="s">
        <v>156</v>
      </c>
      <c r="C25" s="12" t="s">
        <v>185</v>
      </c>
      <c r="D25" s="220" t="s">
        <v>199</v>
      </c>
      <c r="E25" s="221" t="s">
        <v>38</v>
      </c>
      <c r="F25" s="14" t="s">
        <v>201</v>
      </c>
      <c r="G25" s="15">
        <v>45874</v>
      </c>
      <c r="H25" s="16" t="s">
        <v>201</v>
      </c>
      <c r="I25" s="16">
        <v>45882</v>
      </c>
      <c r="J25" s="16">
        <v>45882</v>
      </c>
      <c r="K25" s="16">
        <v>45882</v>
      </c>
      <c r="L25" s="16">
        <v>45891</v>
      </c>
      <c r="M25" s="16">
        <v>45924</v>
      </c>
      <c r="N25" s="16">
        <v>45926</v>
      </c>
      <c r="O25" s="16">
        <v>45933</v>
      </c>
      <c r="P25" s="16"/>
      <c r="Q25" s="16">
        <v>45937</v>
      </c>
      <c r="R25" s="16">
        <v>45954</v>
      </c>
      <c r="S25" s="231">
        <v>45954</v>
      </c>
      <c r="T25" s="223" t="s">
        <v>200</v>
      </c>
      <c r="U25" s="224">
        <f>Completed[[#This Row],[MOOE]]+Completed[[#This Row],[CO]]</f>
        <v>925046</v>
      </c>
      <c r="V25" s="118"/>
      <c r="W25" s="114">
        <v>925046</v>
      </c>
      <c r="X25" s="224">
        <f>Completed[[#This Row],[CO3]]</f>
        <v>689075</v>
      </c>
      <c r="Y25" s="117"/>
      <c r="Z25" s="113">
        <v>689075</v>
      </c>
      <c r="AA25" s="227" t="s">
        <v>254</v>
      </c>
      <c r="AB25" s="232" t="s">
        <v>255</v>
      </c>
      <c r="AC25" s="232">
        <v>45877</v>
      </c>
      <c r="AD25" s="232">
        <v>45877</v>
      </c>
      <c r="AE25" s="232">
        <v>45877</v>
      </c>
      <c r="AF25" s="228" t="s">
        <v>201</v>
      </c>
      <c r="AG25" s="229" t="s">
        <v>201</v>
      </c>
      <c r="AH25" s="230" t="s">
        <v>46</v>
      </c>
    </row>
    <row r="26" spans="1:34" s="6" customFormat="1" ht="257.25" customHeight="1" x14ac:dyDescent="0.25">
      <c r="A26" s="196" t="s">
        <v>109</v>
      </c>
      <c r="B26" s="171" t="s">
        <v>157</v>
      </c>
      <c r="C26" s="12" t="s">
        <v>191</v>
      </c>
      <c r="D26" s="220" t="s">
        <v>199</v>
      </c>
      <c r="E26" s="221" t="s">
        <v>38</v>
      </c>
      <c r="F26" s="14">
        <v>45870</v>
      </c>
      <c r="G26" s="16">
        <v>45881</v>
      </c>
      <c r="H26" s="16">
        <v>45889</v>
      </c>
      <c r="I26" s="16">
        <v>45903</v>
      </c>
      <c r="J26" s="16">
        <v>45903</v>
      </c>
      <c r="K26" s="16">
        <v>45903</v>
      </c>
      <c r="L26" s="16">
        <v>45905</v>
      </c>
      <c r="M26" s="16">
        <v>45910</v>
      </c>
      <c r="N26" s="16">
        <v>45916</v>
      </c>
      <c r="O26" s="16">
        <v>45919</v>
      </c>
      <c r="P26" s="16"/>
      <c r="Q26" s="16">
        <v>45929</v>
      </c>
      <c r="R26" s="16">
        <v>45937</v>
      </c>
      <c r="S26" s="231">
        <v>45937</v>
      </c>
      <c r="T26" s="223" t="s">
        <v>200</v>
      </c>
      <c r="U26" s="224">
        <f>Completed[[#This Row],[MOOE]]+Completed[[#This Row],[CO]]</f>
        <v>1087218</v>
      </c>
      <c r="V26" s="118"/>
      <c r="W26" s="114">
        <v>1087218</v>
      </c>
      <c r="X26" s="224">
        <f>Completed[[#This Row],[CO3]]</f>
        <v>999705</v>
      </c>
      <c r="Y26" s="117"/>
      <c r="Z26" s="113">
        <v>999705</v>
      </c>
      <c r="AA26" s="227" t="s">
        <v>254</v>
      </c>
      <c r="AB26" s="232">
        <v>45884</v>
      </c>
      <c r="AC26" s="232">
        <v>45898</v>
      </c>
      <c r="AD26" s="232">
        <v>45898</v>
      </c>
      <c r="AE26" s="232">
        <v>45898</v>
      </c>
      <c r="AF26" s="228" t="s">
        <v>201</v>
      </c>
      <c r="AG26" s="229" t="s">
        <v>201</v>
      </c>
      <c r="AH26" s="230" t="s">
        <v>46</v>
      </c>
    </row>
    <row r="27" spans="1:34" s="6" customFormat="1" ht="257.25" customHeight="1" x14ac:dyDescent="0.25">
      <c r="A27" s="196" t="s">
        <v>110</v>
      </c>
      <c r="B27" s="171" t="s">
        <v>158</v>
      </c>
      <c r="C27" s="12" t="s">
        <v>187</v>
      </c>
      <c r="D27" s="220" t="s">
        <v>199</v>
      </c>
      <c r="E27" s="221" t="s">
        <v>38</v>
      </c>
      <c r="F27" s="14">
        <v>45870</v>
      </c>
      <c r="G27" s="16">
        <v>45881</v>
      </c>
      <c r="H27" s="16">
        <v>45889</v>
      </c>
      <c r="I27" s="16">
        <v>45903</v>
      </c>
      <c r="J27" s="16">
        <v>45903</v>
      </c>
      <c r="K27" s="16">
        <v>45903</v>
      </c>
      <c r="L27" s="16">
        <v>45912</v>
      </c>
      <c r="M27" s="16">
        <v>45924</v>
      </c>
      <c r="N27" s="16">
        <v>45929</v>
      </c>
      <c r="O27" s="16">
        <v>45933</v>
      </c>
      <c r="P27" s="16"/>
      <c r="Q27" s="16">
        <v>45938</v>
      </c>
      <c r="R27" s="16">
        <v>45944</v>
      </c>
      <c r="S27" s="231">
        <v>45944</v>
      </c>
      <c r="T27" s="223" t="s">
        <v>200</v>
      </c>
      <c r="U27" s="224">
        <f>Completed[[#This Row],[MOOE]]+Completed[[#This Row],[CO]]</f>
        <v>1669800</v>
      </c>
      <c r="V27" s="118"/>
      <c r="W27" s="114">
        <v>1669800</v>
      </c>
      <c r="X27" s="224">
        <f>Completed[[#This Row],[MOOE2]]+Completed[[#This Row],[CO3]]</f>
        <v>1668700</v>
      </c>
      <c r="Y27" s="117"/>
      <c r="Z27" s="113">
        <v>1668700</v>
      </c>
      <c r="AA27" s="227" t="s">
        <v>254</v>
      </c>
      <c r="AB27" s="232">
        <v>45884</v>
      </c>
      <c r="AC27" s="232">
        <v>45898</v>
      </c>
      <c r="AD27" s="232">
        <v>45898</v>
      </c>
      <c r="AE27" s="232">
        <v>45898</v>
      </c>
      <c r="AF27" s="228" t="s">
        <v>201</v>
      </c>
      <c r="AG27" s="229" t="s">
        <v>201</v>
      </c>
      <c r="AH27" s="230" t="s">
        <v>46</v>
      </c>
    </row>
    <row r="28" spans="1:34" s="6" customFormat="1" ht="257.25" customHeight="1" x14ac:dyDescent="0.25">
      <c r="A28" s="196" t="s">
        <v>111</v>
      </c>
      <c r="B28" s="171" t="s">
        <v>159</v>
      </c>
      <c r="C28" s="12" t="s">
        <v>191</v>
      </c>
      <c r="D28" s="220" t="s">
        <v>199</v>
      </c>
      <c r="E28" s="221" t="s">
        <v>38</v>
      </c>
      <c r="F28" s="14">
        <v>45870</v>
      </c>
      <c r="G28" s="16">
        <v>45881</v>
      </c>
      <c r="H28" s="16">
        <v>45889</v>
      </c>
      <c r="I28" s="16">
        <v>45903</v>
      </c>
      <c r="J28" s="16">
        <v>45903</v>
      </c>
      <c r="K28" s="16">
        <v>45903</v>
      </c>
      <c r="L28" s="16">
        <v>45905</v>
      </c>
      <c r="M28" s="16">
        <v>45910</v>
      </c>
      <c r="N28" s="16">
        <v>45916</v>
      </c>
      <c r="O28" s="16">
        <v>45919</v>
      </c>
      <c r="P28" s="16"/>
      <c r="Q28" s="16">
        <v>45929</v>
      </c>
      <c r="R28" s="16">
        <v>45964</v>
      </c>
      <c r="S28" s="231">
        <v>45964</v>
      </c>
      <c r="T28" s="223" t="s">
        <v>200</v>
      </c>
      <c r="U28" s="224">
        <f>Completed[[#This Row],[MOOE]]+Completed[[#This Row],[CO]]</f>
        <v>5212338</v>
      </c>
      <c r="V28" s="118"/>
      <c r="W28" s="114">
        <v>5212338</v>
      </c>
      <c r="X28" s="224">
        <f>Completed[[#This Row],[MOOE2]]+Completed[[#This Row],[CO3]]</f>
        <v>5211317</v>
      </c>
      <c r="Y28" s="117"/>
      <c r="Z28" s="113">
        <v>5211317</v>
      </c>
      <c r="AA28" s="227" t="s">
        <v>254</v>
      </c>
      <c r="AB28" s="232">
        <v>45884</v>
      </c>
      <c r="AC28" s="232">
        <v>45898</v>
      </c>
      <c r="AD28" s="232">
        <v>45898</v>
      </c>
      <c r="AE28" s="232">
        <v>45898</v>
      </c>
      <c r="AF28" s="228" t="s">
        <v>201</v>
      </c>
      <c r="AG28" s="229" t="s">
        <v>201</v>
      </c>
      <c r="AH28" s="230" t="s">
        <v>46</v>
      </c>
    </row>
    <row r="29" spans="1:34" s="6" customFormat="1" ht="257.25" customHeight="1" x14ac:dyDescent="0.25">
      <c r="A29" s="196" t="s">
        <v>112</v>
      </c>
      <c r="B29" s="171" t="s">
        <v>160</v>
      </c>
      <c r="C29" s="12" t="s">
        <v>192</v>
      </c>
      <c r="D29" s="220" t="s">
        <v>199</v>
      </c>
      <c r="E29" s="221" t="s">
        <v>38</v>
      </c>
      <c r="F29" s="14">
        <v>45889</v>
      </c>
      <c r="G29" s="16">
        <v>45895</v>
      </c>
      <c r="H29" s="16">
        <v>45903</v>
      </c>
      <c r="I29" s="16">
        <v>45924</v>
      </c>
      <c r="J29" s="16">
        <v>45924</v>
      </c>
      <c r="K29" s="16">
        <v>45924</v>
      </c>
      <c r="L29" s="16">
        <v>45932</v>
      </c>
      <c r="M29" s="16">
        <v>45938</v>
      </c>
      <c r="N29" s="16">
        <v>45939</v>
      </c>
      <c r="O29" s="16">
        <v>45945</v>
      </c>
      <c r="P29" s="16"/>
      <c r="Q29" s="16">
        <v>45957</v>
      </c>
      <c r="R29" s="16">
        <v>45966</v>
      </c>
      <c r="S29" s="231">
        <v>45966</v>
      </c>
      <c r="T29" s="223" t="s">
        <v>200</v>
      </c>
      <c r="U29" s="224">
        <f>Completed[[#This Row],[MOOE]]+Completed[[#This Row],[CO]]</f>
        <v>1392460</v>
      </c>
      <c r="V29" s="118"/>
      <c r="W29" s="114">
        <v>1392460</v>
      </c>
      <c r="X29" s="224">
        <f>Completed[[#This Row],[MOOE2]]+Completed[[#This Row],[CO3]]</f>
        <v>1389800</v>
      </c>
      <c r="Y29" s="117"/>
      <c r="Z29" s="113">
        <v>1389800</v>
      </c>
      <c r="AA29" s="227" t="s">
        <v>254</v>
      </c>
      <c r="AB29" s="232">
        <v>45898</v>
      </c>
      <c r="AC29" s="232">
        <v>45916</v>
      </c>
      <c r="AD29" s="232">
        <v>45916</v>
      </c>
      <c r="AE29" s="232">
        <v>45916</v>
      </c>
      <c r="AF29" s="228" t="s">
        <v>201</v>
      </c>
      <c r="AG29" s="229" t="s">
        <v>201</v>
      </c>
      <c r="AH29" s="230" t="s">
        <v>46</v>
      </c>
    </row>
    <row r="30" spans="1:34" s="6" customFormat="1" ht="257.25" customHeight="1" x14ac:dyDescent="0.25">
      <c r="A30" s="196" t="s">
        <v>113</v>
      </c>
      <c r="B30" s="171" t="s">
        <v>161</v>
      </c>
      <c r="C30" s="12" t="s">
        <v>186</v>
      </c>
      <c r="D30" s="220" t="s">
        <v>199</v>
      </c>
      <c r="E30" s="221" t="s">
        <v>38</v>
      </c>
      <c r="F30" s="14">
        <v>45875</v>
      </c>
      <c r="G30" s="16">
        <v>45895</v>
      </c>
      <c r="H30" s="16">
        <v>45903</v>
      </c>
      <c r="I30" s="16">
        <v>45924</v>
      </c>
      <c r="J30" s="16">
        <v>45924</v>
      </c>
      <c r="K30" s="16">
        <v>45924</v>
      </c>
      <c r="L30" s="16">
        <v>45932</v>
      </c>
      <c r="M30" s="16">
        <v>45938</v>
      </c>
      <c r="N30" s="16">
        <v>45939</v>
      </c>
      <c r="O30" s="16">
        <v>45945</v>
      </c>
      <c r="P30" s="16"/>
      <c r="Q30" s="16">
        <v>45952</v>
      </c>
      <c r="R30" s="16">
        <v>45972</v>
      </c>
      <c r="S30" s="231">
        <v>45972</v>
      </c>
      <c r="T30" s="223" t="s">
        <v>200</v>
      </c>
      <c r="U30" s="224">
        <f>Completed[[#This Row],[MOOE]]+Completed[[#This Row],[CO]]</f>
        <v>3255901</v>
      </c>
      <c r="V30" s="118"/>
      <c r="W30" s="114">
        <v>3255901</v>
      </c>
      <c r="X30" s="224">
        <f>Completed[[#This Row],[MOOE2]]+Completed[[#This Row],[CO3]]</f>
        <v>3076005</v>
      </c>
      <c r="Y30" s="117"/>
      <c r="Z30" s="113">
        <v>3076005</v>
      </c>
      <c r="AA30" s="227" t="s">
        <v>254</v>
      </c>
      <c r="AB30" s="232">
        <v>45898</v>
      </c>
      <c r="AC30" s="232">
        <v>45916</v>
      </c>
      <c r="AD30" s="232">
        <v>45916</v>
      </c>
      <c r="AE30" s="232">
        <v>45916</v>
      </c>
      <c r="AF30" s="228" t="s">
        <v>201</v>
      </c>
      <c r="AG30" s="229" t="s">
        <v>201</v>
      </c>
      <c r="AH30" s="230" t="s">
        <v>46</v>
      </c>
    </row>
    <row r="31" spans="1:34" s="6" customFormat="1" ht="257.25" customHeight="1" x14ac:dyDescent="0.25">
      <c r="A31" s="196" t="s">
        <v>114</v>
      </c>
      <c r="B31" s="171" t="s">
        <v>162</v>
      </c>
      <c r="C31" s="12" t="s">
        <v>191</v>
      </c>
      <c r="D31" s="220" t="s">
        <v>199</v>
      </c>
      <c r="E31" s="221" t="s">
        <v>38</v>
      </c>
      <c r="F31" s="14">
        <v>45875</v>
      </c>
      <c r="G31" s="16">
        <v>45881</v>
      </c>
      <c r="H31" s="16" t="s">
        <v>201</v>
      </c>
      <c r="I31" s="16">
        <v>45889</v>
      </c>
      <c r="J31" s="16">
        <v>45889</v>
      </c>
      <c r="K31" s="16">
        <v>45889</v>
      </c>
      <c r="L31" s="16">
        <v>45901</v>
      </c>
      <c r="M31" s="16">
        <v>45903</v>
      </c>
      <c r="N31" s="16">
        <v>45909</v>
      </c>
      <c r="O31" s="16">
        <v>45911</v>
      </c>
      <c r="P31" s="16"/>
      <c r="Q31" s="16">
        <v>45926</v>
      </c>
      <c r="R31" s="16">
        <v>45938</v>
      </c>
      <c r="S31" s="231">
        <v>45938</v>
      </c>
      <c r="T31" s="223" t="s">
        <v>200</v>
      </c>
      <c r="U31" s="224">
        <f>Completed[[#This Row],[MOOE]]+Completed[[#This Row],[CO]]</f>
        <v>687150</v>
      </c>
      <c r="V31" s="118"/>
      <c r="W31" s="114">
        <v>687150</v>
      </c>
      <c r="X31" s="224">
        <f>Completed[[#This Row],[MOOE2]]+Completed[[#This Row],[CO3]]</f>
        <v>457500</v>
      </c>
      <c r="Y31" s="117"/>
      <c r="Z31" s="113">
        <v>457500</v>
      </c>
      <c r="AA31" s="227" t="s">
        <v>254</v>
      </c>
      <c r="AB31" s="232" t="s">
        <v>255</v>
      </c>
      <c r="AC31" s="232">
        <v>45884</v>
      </c>
      <c r="AD31" s="232">
        <v>45884</v>
      </c>
      <c r="AE31" s="232">
        <v>45884</v>
      </c>
      <c r="AF31" s="228" t="s">
        <v>201</v>
      </c>
      <c r="AG31" s="229" t="s">
        <v>201</v>
      </c>
      <c r="AH31" s="230" t="s">
        <v>46</v>
      </c>
    </row>
    <row r="32" spans="1:34" s="6" customFormat="1" ht="257.25" customHeight="1" x14ac:dyDescent="0.25">
      <c r="A32" s="196" t="s">
        <v>115</v>
      </c>
      <c r="B32" s="171" t="s">
        <v>163</v>
      </c>
      <c r="C32" s="12" t="s">
        <v>191</v>
      </c>
      <c r="D32" s="220" t="s">
        <v>199</v>
      </c>
      <c r="E32" s="221" t="s">
        <v>38</v>
      </c>
      <c r="F32" s="14">
        <v>45875</v>
      </c>
      <c r="G32" s="16">
        <v>45901</v>
      </c>
      <c r="H32" s="16">
        <v>45910</v>
      </c>
      <c r="I32" s="16">
        <v>45924</v>
      </c>
      <c r="J32" s="16">
        <v>45924</v>
      </c>
      <c r="K32" s="16">
        <v>45924</v>
      </c>
      <c r="L32" s="16">
        <v>45932</v>
      </c>
      <c r="M32" s="16">
        <v>45938</v>
      </c>
      <c r="N32" s="16">
        <v>45939</v>
      </c>
      <c r="O32" s="16">
        <v>45945</v>
      </c>
      <c r="P32" s="16"/>
      <c r="Q32" s="16">
        <v>45951</v>
      </c>
      <c r="R32" s="16">
        <v>45989</v>
      </c>
      <c r="S32" s="231">
        <v>45989</v>
      </c>
      <c r="T32" s="223" t="s">
        <v>200</v>
      </c>
      <c r="U32" s="224">
        <f>Completed[[#This Row],[MOOE]]+Completed[[#This Row],[CO]]</f>
        <v>1111494</v>
      </c>
      <c r="V32" s="118"/>
      <c r="W32" s="114">
        <v>1111494</v>
      </c>
      <c r="X32" s="224">
        <f>Completed[[#This Row],[MOOE2]]+Completed[[#This Row],[CO3]]</f>
        <v>1105494</v>
      </c>
      <c r="Y32" s="117"/>
      <c r="Z32" s="113">
        <v>1105494</v>
      </c>
      <c r="AA32" s="227" t="s">
        <v>254</v>
      </c>
      <c r="AB32" s="232">
        <v>45905</v>
      </c>
      <c r="AC32" s="232">
        <v>45916</v>
      </c>
      <c r="AD32" s="232">
        <v>45916</v>
      </c>
      <c r="AE32" s="232">
        <v>45916</v>
      </c>
      <c r="AF32" s="228" t="s">
        <v>201</v>
      </c>
      <c r="AG32" s="229" t="s">
        <v>201</v>
      </c>
      <c r="AH32" s="230" t="s">
        <v>46</v>
      </c>
    </row>
    <row r="33" spans="1:34" s="6" customFormat="1" ht="257.25" customHeight="1" x14ac:dyDescent="0.25">
      <c r="A33" s="196" t="s">
        <v>116</v>
      </c>
      <c r="B33" s="171" t="s">
        <v>156</v>
      </c>
      <c r="C33" s="12" t="s">
        <v>185</v>
      </c>
      <c r="D33" s="220" t="s">
        <v>199</v>
      </c>
      <c r="E33" s="221" t="s">
        <v>38</v>
      </c>
      <c r="F33" s="14" t="s">
        <v>201</v>
      </c>
      <c r="G33" s="16">
        <v>45909</v>
      </c>
      <c r="H33" s="16">
        <v>45924</v>
      </c>
      <c r="I33" s="16">
        <v>45938</v>
      </c>
      <c r="J33" s="16">
        <v>45938</v>
      </c>
      <c r="K33" s="16">
        <v>45938</v>
      </c>
      <c r="L33" s="16">
        <v>45944</v>
      </c>
      <c r="M33" s="16">
        <v>45946</v>
      </c>
      <c r="N33" s="16">
        <v>45947</v>
      </c>
      <c r="O33" s="16">
        <v>45958</v>
      </c>
      <c r="P33" s="16"/>
      <c r="Q33" s="16">
        <v>45965</v>
      </c>
      <c r="R33" s="16">
        <v>45996</v>
      </c>
      <c r="S33" s="231">
        <v>45996</v>
      </c>
      <c r="T33" s="223" t="s">
        <v>200</v>
      </c>
      <c r="U33" s="224">
        <f>Completed[[#This Row],[MOOE]]+Completed[[#This Row],[CO]]</f>
        <v>3733280.8</v>
      </c>
      <c r="V33" s="118"/>
      <c r="W33" s="114">
        <v>3733280.8</v>
      </c>
      <c r="X33" s="224">
        <f>Completed[[#This Row],[MOOE2]]+Completed[[#This Row],[CO3]]</f>
        <v>3732372.8</v>
      </c>
      <c r="Y33" s="117"/>
      <c r="Z33" s="113">
        <v>3732372.8</v>
      </c>
      <c r="AA33" s="227" t="s">
        <v>254</v>
      </c>
      <c r="AB33" s="232">
        <v>45916</v>
      </c>
      <c r="AC33" s="232">
        <v>45933</v>
      </c>
      <c r="AD33" s="232">
        <v>45933</v>
      </c>
      <c r="AE33" s="232">
        <v>45933</v>
      </c>
      <c r="AF33" s="228" t="s">
        <v>201</v>
      </c>
      <c r="AG33" s="229" t="s">
        <v>201</v>
      </c>
      <c r="AH33" s="230" t="s">
        <v>46</v>
      </c>
    </row>
    <row r="34" spans="1:34" s="6" customFormat="1" ht="257.25" customHeight="1" x14ac:dyDescent="0.25">
      <c r="A34" s="196" t="s">
        <v>117</v>
      </c>
      <c r="B34" s="171" t="s">
        <v>146</v>
      </c>
      <c r="C34" s="12" t="s">
        <v>192</v>
      </c>
      <c r="D34" s="220" t="s">
        <v>199</v>
      </c>
      <c r="E34" s="221" t="s">
        <v>38</v>
      </c>
      <c r="F34" s="14">
        <v>45903</v>
      </c>
      <c r="G34" s="16">
        <v>45909</v>
      </c>
      <c r="H34" s="16">
        <v>45924</v>
      </c>
      <c r="I34" s="16">
        <v>45938</v>
      </c>
      <c r="J34" s="16">
        <v>45938</v>
      </c>
      <c r="K34" s="16">
        <v>45938</v>
      </c>
      <c r="L34" s="16">
        <v>45944</v>
      </c>
      <c r="M34" s="16">
        <v>45952</v>
      </c>
      <c r="N34" s="16">
        <v>45957</v>
      </c>
      <c r="O34" s="16">
        <v>45958</v>
      </c>
      <c r="P34" s="16"/>
      <c r="Q34" s="16">
        <v>45973</v>
      </c>
      <c r="R34" s="16">
        <v>46003</v>
      </c>
      <c r="S34" s="231">
        <v>46003</v>
      </c>
      <c r="T34" s="223" t="s">
        <v>200</v>
      </c>
      <c r="U34" s="224">
        <f>Completed[[#This Row],[MOOE]]+Completed[[#This Row],[CO]]</f>
        <v>2770069.64</v>
      </c>
      <c r="V34" s="118"/>
      <c r="W34" s="114">
        <v>2770069.64</v>
      </c>
      <c r="X34" s="224">
        <f>Completed[[#This Row],[MOOE2]]+Completed[[#This Row],[CO3]]</f>
        <v>2769628.56</v>
      </c>
      <c r="Y34" s="117"/>
      <c r="Z34" s="113">
        <v>2769628.56</v>
      </c>
      <c r="AA34" s="227" t="s">
        <v>254</v>
      </c>
      <c r="AB34" s="232">
        <v>45916</v>
      </c>
      <c r="AC34" s="232">
        <v>45933</v>
      </c>
      <c r="AD34" s="232">
        <v>45933</v>
      </c>
      <c r="AE34" s="232">
        <v>45933</v>
      </c>
      <c r="AF34" s="228" t="s">
        <v>201</v>
      </c>
      <c r="AG34" s="229" t="s">
        <v>201</v>
      </c>
      <c r="AH34" s="230" t="s">
        <v>46</v>
      </c>
    </row>
    <row r="35" spans="1:34" s="6" customFormat="1" ht="322.5" customHeight="1" x14ac:dyDescent="0.25">
      <c r="A35" s="196" t="s">
        <v>118</v>
      </c>
      <c r="B35" s="171" t="s">
        <v>164</v>
      </c>
      <c r="C35" s="12" t="s">
        <v>192</v>
      </c>
      <c r="D35" s="220" t="s">
        <v>199</v>
      </c>
      <c r="E35" s="221" t="s">
        <v>38</v>
      </c>
      <c r="F35" s="14">
        <v>45903</v>
      </c>
      <c r="G35" s="16">
        <v>45909</v>
      </c>
      <c r="H35" s="16">
        <v>45924</v>
      </c>
      <c r="I35" s="16">
        <v>45938</v>
      </c>
      <c r="J35" s="16">
        <v>45938</v>
      </c>
      <c r="K35" s="16">
        <v>45938</v>
      </c>
      <c r="L35" s="16">
        <v>45944</v>
      </c>
      <c r="M35" s="16">
        <v>45946</v>
      </c>
      <c r="N35" s="16">
        <v>45951</v>
      </c>
      <c r="O35" s="16">
        <v>45952</v>
      </c>
      <c r="P35" s="16"/>
      <c r="Q35" s="16">
        <v>45959</v>
      </c>
      <c r="R35" s="16">
        <v>45989</v>
      </c>
      <c r="S35" s="231">
        <v>45989</v>
      </c>
      <c r="T35" s="223" t="s">
        <v>200</v>
      </c>
      <c r="U35" s="224">
        <f>Completed[[#This Row],[MOOE]]+Completed[[#This Row],[CO]]</f>
        <v>1043400</v>
      </c>
      <c r="V35" s="118"/>
      <c r="W35" s="114">
        <v>1043400</v>
      </c>
      <c r="X35" s="224">
        <f>Completed[[#This Row],[MOOE2]]+Completed[[#This Row],[CO3]]</f>
        <v>1041200</v>
      </c>
      <c r="Y35" s="117"/>
      <c r="Z35" s="113">
        <v>1041200</v>
      </c>
      <c r="AA35" s="227" t="s">
        <v>254</v>
      </c>
      <c r="AB35" s="232">
        <v>45916</v>
      </c>
      <c r="AC35" s="232">
        <v>45933</v>
      </c>
      <c r="AD35" s="232">
        <v>45933</v>
      </c>
      <c r="AE35" s="232">
        <v>45933</v>
      </c>
      <c r="AF35" s="228" t="s">
        <v>201</v>
      </c>
      <c r="AG35" s="229" t="s">
        <v>201</v>
      </c>
      <c r="AH35" s="230" t="s">
        <v>46</v>
      </c>
    </row>
    <row r="36" spans="1:34" s="6" customFormat="1" ht="257.25" customHeight="1" x14ac:dyDescent="0.25">
      <c r="A36" s="196" t="s">
        <v>119</v>
      </c>
      <c r="B36" s="171" t="s">
        <v>150</v>
      </c>
      <c r="C36" s="12" t="s">
        <v>187</v>
      </c>
      <c r="D36" s="220" t="s">
        <v>199</v>
      </c>
      <c r="E36" s="221" t="s">
        <v>38</v>
      </c>
      <c r="F36" s="14">
        <v>45889</v>
      </c>
      <c r="G36" s="16">
        <v>45916</v>
      </c>
      <c r="H36" s="16">
        <v>45924</v>
      </c>
      <c r="I36" s="16">
        <v>45938</v>
      </c>
      <c r="J36" s="16">
        <v>45938</v>
      </c>
      <c r="K36" s="16">
        <v>45938</v>
      </c>
      <c r="L36" s="16">
        <v>45944</v>
      </c>
      <c r="M36" s="16">
        <v>45946</v>
      </c>
      <c r="N36" s="16">
        <v>45950</v>
      </c>
      <c r="O36" s="16">
        <v>45952</v>
      </c>
      <c r="P36" s="16"/>
      <c r="Q36" s="16">
        <v>45959</v>
      </c>
      <c r="R36" s="16">
        <v>46003</v>
      </c>
      <c r="S36" s="231">
        <v>46003</v>
      </c>
      <c r="T36" s="223" t="s">
        <v>200</v>
      </c>
      <c r="U36" s="224">
        <f>Completed[[#This Row],[MOOE]]+Completed[[#This Row],[CO]]</f>
        <v>1699805.6</v>
      </c>
      <c r="V36" s="118"/>
      <c r="W36" s="114">
        <v>1699805.6</v>
      </c>
      <c r="X36" s="224">
        <f>Completed[[#This Row],[MOOE2]]+Completed[[#This Row],[CO3]]</f>
        <v>1695005.6</v>
      </c>
      <c r="Y36" s="117"/>
      <c r="Z36" s="113">
        <v>1695005.6</v>
      </c>
      <c r="AA36" s="227" t="s">
        <v>254</v>
      </c>
      <c r="AB36" s="232">
        <v>45916</v>
      </c>
      <c r="AC36" s="232">
        <v>45933</v>
      </c>
      <c r="AD36" s="232">
        <v>45933</v>
      </c>
      <c r="AE36" s="232">
        <v>45933</v>
      </c>
      <c r="AF36" s="228" t="s">
        <v>201</v>
      </c>
      <c r="AG36" s="229" t="s">
        <v>201</v>
      </c>
      <c r="AH36" s="230" t="s">
        <v>46</v>
      </c>
    </row>
    <row r="37" spans="1:34" s="6" customFormat="1" ht="257.25" customHeight="1" x14ac:dyDescent="0.25">
      <c r="A37" s="196" t="s">
        <v>120</v>
      </c>
      <c r="B37" s="171" t="s">
        <v>154</v>
      </c>
      <c r="C37" s="12" t="s">
        <v>186</v>
      </c>
      <c r="D37" s="220" t="s">
        <v>199</v>
      </c>
      <c r="E37" s="221" t="s">
        <v>38</v>
      </c>
      <c r="F37" s="14">
        <v>45931</v>
      </c>
      <c r="G37" s="16">
        <v>45938</v>
      </c>
      <c r="H37" s="16">
        <v>45946</v>
      </c>
      <c r="I37" s="16">
        <v>45966</v>
      </c>
      <c r="J37" s="16">
        <v>45966</v>
      </c>
      <c r="K37" s="16">
        <v>45966</v>
      </c>
      <c r="L37" s="16">
        <v>45974</v>
      </c>
      <c r="M37" s="16">
        <v>45975</v>
      </c>
      <c r="N37" s="16">
        <v>45985</v>
      </c>
      <c r="O37" s="16">
        <v>45985</v>
      </c>
      <c r="P37" s="16"/>
      <c r="Q37" s="16">
        <v>45989</v>
      </c>
      <c r="R37" s="16">
        <v>45992</v>
      </c>
      <c r="S37" s="231">
        <v>45992</v>
      </c>
      <c r="T37" s="223" t="s">
        <v>200</v>
      </c>
      <c r="U37" s="224">
        <f>Completed[[#This Row],[MOOE]]+Completed[[#This Row],[CO]]</f>
        <v>3616014</v>
      </c>
      <c r="V37" s="118"/>
      <c r="W37" s="114">
        <v>3616014</v>
      </c>
      <c r="X37" s="224">
        <f>Completed[[#This Row],[MOOE2]]+Completed[[#This Row],[CO3]]</f>
        <v>3607600</v>
      </c>
      <c r="Y37" s="117"/>
      <c r="Z37" s="113">
        <v>3607600</v>
      </c>
      <c r="AA37" s="227" t="s">
        <v>254</v>
      </c>
      <c r="AB37" s="232">
        <v>45943</v>
      </c>
      <c r="AC37" s="232">
        <v>45957</v>
      </c>
      <c r="AD37" s="232">
        <v>45957</v>
      </c>
      <c r="AE37" s="232">
        <v>45957</v>
      </c>
      <c r="AF37" s="228" t="s">
        <v>201</v>
      </c>
      <c r="AG37" s="229" t="s">
        <v>201</v>
      </c>
      <c r="AH37" s="230" t="s">
        <v>46</v>
      </c>
    </row>
    <row r="38" spans="1:34" s="6" customFormat="1" ht="257.25" customHeight="1" x14ac:dyDescent="0.25">
      <c r="A38" s="196" t="s">
        <v>121</v>
      </c>
      <c r="B38" s="171" t="s">
        <v>165</v>
      </c>
      <c r="C38" s="12" t="s">
        <v>192</v>
      </c>
      <c r="D38" s="220" t="s">
        <v>199</v>
      </c>
      <c r="E38" s="221" t="s">
        <v>38</v>
      </c>
      <c r="F38" s="14">
        <v>45946</v>
      </c>
      <c r="G38" s="16">
        <v>45958</v>
      </c>
      <c r="H38" s="16">
        <v>45966</v>
      </c>
      <c r="I38" s="16">
        <v>45980</v>
      </c>
      <c r="J38" s="16">
        <v>45980</v>
      </c>
      <c r="K38" s="16">
        <v>45980</v>
      </c>
      <c r="L38" s="16">
        <v>45985</v>
      </c>
      <c r="M38" s="16">
        <v>45996</v>
      </c>
      <c r="N38" s="16">
        <v>46000</v>
      </c>
      <c r="O38" s="16">
        <v>46001</v>
      </c>
      <c r="P38" s="16"/>
      <c r="Q38" s="16">
        <v>46002</v>
      </c>
      <c r="R38" s="16">
        <v>46006</v>
      </c>
      <c r="S38" s="231">
        <v>46006</v>
      </c>
      <c r="T38" s="223" t="s">
        <v>200</v>
      </c>
      <c r="U38" s="224">
        <f>Completed[[#This Row],[MOOE]]+Completed[[#This Row],[CO]]</f>
        <v>4016569</v>
      </c>
      <c r="V38" s="118"/>
      <c r="W38" s="114">
        <v>4016569</v>
      </c>
      <c r="X38" s="224">
        <f>Completed[[#This Row],[MOOE2]]+Completed[[#This Row],[CO3]]</f>
        <v>3959790</v>
      </c>
      <c r="Y38" s="117"/>
      <c r="Z38" s="113">
        <v>3959790</v>
      </c>
      <c r="AA38" s="227" t="s">
        <v>254</v>
      </c>
      <c r="AB38" s="232">
        <v>45957</v>
      </c>
      <c r="AC38" s="232">
        <v>45975</v>
      </c>
      <c r="AD38" s="232">
        <v>45975</v>
      </c>
      <c r="AE38" s="232">
        <v>45975</v>
      </c>
      <c r="AF38" s="228" t="s">
        <v>201</v>
      </c>
      <c r="AG38" s="229" t="s">
        <v>201</v>
      </c>
      <c r="AH38" s="230" t="s">
        <v>46</v>
      </c>
    </row>
    <row r="39" spans="1:34" s="6" customFormat="1" ht="257.25" customHeight="1" x14ac:dyDescent="0.25">
      <c r="A39" s="196" t="s">
        <v>122</v>
      </c>
      <c r="B39" s="171" t="s">
        <v>166</v>
      </c>
      <c r="C39" s="12" t="s">
        <v>187</v>
      </c>
      <c r="D39" s="220" t="s">
        <v>199</v>
      </c>
      <c r="E39" s="221" t="s">
        <v>38</v>
      </c>
      <c r="F39" s="14">
        <v>45946</v>
      </c>
      <c r="G39" s="16">
        <v>45958</v>
      </c>
      <c r="H39" s="16">
        <v>45966</v>
      </c>
      <c r="I39" s="16">
        <v>45980</v>
      </c>
      <c r="J39" s="16">
        <v>45980</v>
      </c>
      <c r="K39" s="16">
        <v>45980</v>
      </c>
      <c r="L39" s="16">
        <v>45981</v>
      </c>
      <c r="M39" s="16">
        <v>45987</v>
      </c>
      <c r="N39" s="16">
        <v>45993</v>
      </c>
      <c r="O39" s="16">
        <v>45993</v>
      </c>
      <c r="P39" s="16"/>
      <c r="Q39" s="16">
        <v>46003</v>
      </c>
      <c r="R39" s="16">
        <v>46006</v>
      </c>
      <c r="S39" s="231">
        <v>46006</v>
      </c>
      <c r="T39" s="223" t="s">
        <v>200</v>
      </c>
      <c r="U39" s="224">
        <f>Completed[[#This Row],[MOOE]]+Completed[[#This Row],[CO]]</f>
        <v>7578601.5999999996</v>
      </c>
      <c r="V39" s="118"/>
      <c r="W39" s="114">
        <v>7578601.5999999996</v>
      </c>
      <c r="X39" s="224">
        <f>Completed[[#This Row],[MOOE2]]+Completed[[#This Row],[CO3]]</f>
        <v>7578601.5999999996</v>
      </c>
      <c r="Y39" s="117"/>
      <c r="Z39" s="113">
        <v>7578601.5999999996</v>
      </c>
      <c r="AA39" s="227" t="s">
        <v>254</v>
      </c>
      <c r="AB39" s="232">
        <v>45957</v>
      </c>
      <c r="AC39" s="232">
        <v>45975</v>
      </c>
      <c r="AD39" s="232">
        <v>45975</v>
      </c>
      <c r="AE39" s="232">
        <v>45975</v>
      </c>
      <c r="AF39" s="228" t="s">
        <v>201</v>
      </c>
      <c r="AG39" s="229" t="s">
        <v>201</v>
      </c>
      <c r="AH39" s="230" t="s">
        <v>46</v>
      </c>
    </row>
    <row r="40" spans="1:34" s="6" customFormat="1" ht="286.5" customHeight="1" x14ac:dyDescent="0.25">
      <c r="A40" s="19" t="s">
        <v>214</v>
      </c>
      <c r="B40" s="202" t="s">
        <v>234</v>
      </c>
      <c r="C40" s="233" t="s">
        <v>186</v>
      </c>
      <c r="D40" s="220" t="s">
        <v>199</v>
      </c>
      <c r="E40" s="221" t="s">
        <v>38</v>
      </c>
      <c r="F40" s="15" t="s">
        <v>201</v>
      </c>
      <c r="G40" s="15">
        <v>45803</v>
      </c>
      <c r="H40" s="15">
        <v>45811</v>
      </c>
      <c r="I40" s="231">
        <v>45867</v>
      </c>
      <c r="J40" s="231">
        <v>45867</v>
      </c>
      <c r="K40" s="231">
        <v>45867</v>
      </c>
      <c r="L40" s="15">
        <v>45877</v>
      </c>
      <c r="M40" s="17">
        <v>45889</v>
      </c>
      <c r="N40" s="17">
        <v>45896</v>
      </c>
      <c r="O40" s="17">
        <v>45905</v>
      </c>
      <c r="P40" s="17"/>
      <c r="Q40" s="17">
        <v>45911</v>
      </c>
      <c r="R40" s="231" t="s">
        <v>201</v>
      </c>
      <c r="S40" s="231" t="s">
        <v>201</v>
      </c>
      <c r="T40" s="223" t="s">
        <v>200</v>
      </c>
      <c r="U40" s="224">
        <f>Completed[[#This Row],[MOOE]]+Completed[[#This Row],[CO]]</f>
        <v>2878681.5</v>
      </c>
      <c r="V40" s="118"/>
      <c r="W40" s="234">
        <v>2878681.5</v>
      </c>
      <c r="X40" s="224">
        <f>Completed[[#This Row],[MOOE2]]+Completed[[#This Row],[CO3]]</f>
        <v>2868492.55</v>
      </c>
      <c r="Y40" s="117"/>
      <c r="Z40" s="235">
        <v>2868492.55</v>
      </c>
      <c r="AA40" s="227" t="s">
        <v>254</v>
      </c>
      <c r="AB40" s="228">
        <v>45810</v>
      </c>
      <c r="AC40" s="228">
        <v>45856</v>
      </c>
      <c r="AD40" s="228">
        <v>45856</v>
      </c>
      <c r="AE40" s="228">
        <v>45856</v>
      </c>
      <c r="AF40" s="228" t="s">
        <v>201</v>
      </c>
      <c r="AG40" s="229" t="s">
        <v>201</v>
      </c>
      <c r="AH40" s="230" t="s">
        <v>46</v>
      </c>
    </row>
    <row r="41" spans="1:34" s="6" customFormat="1" ht="312.75" customHeight="1" x14ac:dyDescent="0.25">
      <c r="A41" s="19" t="s">
        <v>215</v>
      </c>
      <c r="B41" s="202" t="s">
        <v>235</v>
      </c>
      <c r="C41" s="233" t="s">
        <v>186</v>
      </c>
      <c r="D41" s="220" t="s">
        <v>199</v>
      </c>
      <c r="E41" s="221" t="s">
        <v>38</v>
      </c>
      <c r="F41" s="15" t="s">
        <v>201</v>
      </c>
      <c r="G41" s="15">
        <v>45803</v>
      </c>
      <c r="H41" s="15">
        <v>45811</v>
      </c>
      <c r="I41" s="231">
        <v>45867</v>
      </c>
      <c r="J41" s="231">
        <v>45867</v>
      </c>
      <c r="K41" s="231">
        <v>45867</v>
      </c>
      <c r="L41" s="15">
        <v>45877</v>
      </c>
      <c r="M41" s="17">
        <v>45889</v>
      </c>
      <c r="N41" s="17">
        <v>45896</v>
      </c>
      <c r="O41" s="17">
        <v>45905</v>
      </c>
      <c r="P41" s="17"/>
      <c r="Q41" s="17">
        <v>45911</v>
      </c>
      <c r="R41" s="231" t="s">
        <v>201</v>
      </c>
      <c r="S41" s="231" t="s">
        <v>201</v>
      </c>
      <c r="T41" s="223" t="s">
        <v>200</v>
      </c>
      <c r="U41" s="224">
        <f>Completed[[#This Row],[MOOE]]+Completed[[#This Row],[CO]]</f>
        <v>3624100.36</v>
      </c>
      <c r="V41" s="118"/>
      <c r="W41" s="234">
        <v>3624100.36</v>
      </c>
      <c r="X41" s="224">
        <f>Completed[[#This Row],[MOOE2]]+Completed[[#This Row],[CO3]]</f>
        <v>3613668.12</v>
      </c>
      <c r="Y41" s="117"/>
      <c r="Z41" s="235">
        <v>3613668.12</v>
      </c>
      <c r="AA41" s="227" t="s">
        <v>254</v>
      </c>
      <c r="AB41" s="228">
        <v>45810</v>
      </c>
      <c r="AC41" s="228">
        <v>45856</v>
      </c>
      <c r="AD41" s="228">
        <v>45856</v>
      </c>
      <c r="AE41" s="228">
        <v>45856</v>
      </c>
      <c r="AF41" s="228" t="s">
        <v>201</v>
      </c>
      <c r="AG41" s="229" t="s">
        <v>201</v>
      </c>
      <c r="AH41" s="230" t="s">
        <v>46</v>
      </c>
    </row>
    <row r="42" spans="1:34" s="6" customFormat="1" ht="317.25" customHeight="1" x14ac:dyDescent="0.25">
      <c r="A42" s="19" t="s">
        <v>216</v>
      </c>
      <c r="B42" s="202" t="s">
        <v>236</v>
      </c>
      <c r="C42" s="233" t="s">
        <v>186</v>
      </c>
      <c r="D42" s="220" t="s">
        <v>199</v>
      </c>
      <c r="E42" s="221" t="s">
        <v>38</v>
      </c>
      <c r="F42" s="15" t="s">
        <v>201</v>
      </c>
      <c r="G42" s="15">
        <v>45824</v>
      </c>
      <c r="H42" s="15">
        <v>45832</v>
      </c>
      <c r="I42" s="231">
        <v>45867</v>
      </c>
      <c r="J42" s="231">
        <v>45867</v>
      </c>
      <c r="K42" s="231">
        <v>45867</v>
      </c>
      <c r="L42" s="15">
        <v>45877</v>
      </c>
      <c r="M42" s="17">
        <v>45889</v>
      </c>
      <c r="N42" s="17">
        <v>45896</v>
      </c>
      <c r="O42" s="17">
        <v>45905</v>
      </c>
      <c r="P42" s="17"/>
      <c r="Q42" s="17">
        <v>45911</v>
      </c>
      <c r="R42" s="231" t="s">
        <v>201</v>
      </c>
      <c r="S42" s="231" t="s">
        <v>201</v>
      </c>
      <c r="T42" s="223" t="s">
        <v>200</v>
      </c>
      <c r="U42" s="224">
        <f>Completed[[#This Row],[MOOE]]+Completed[[#This Row],[CO]]</f>
        <v>2391247.0099999998</v>
      </c>
      <c r="V42" s="118"/>
      <c r="W42" s="234">
        <v>2391247.0099999998</v>
      </c>
      <c r="X42" s="224">
        <f>Completed[[#This Row],[MOOE2]]+Completed[[#This Row],[CO3]]</f>
        <v>2381040.2999999998</v>
      </c>
      <c r="Y42" s="117"/>
      <c r="Z42" s="235">
        <v>2381040.2999999998</v>
      </c>
      <c r="AA42" s="227" t="s">
        <v>254</v>
      </c>
      <c r="AB42" s="232">
        <v>45856</v>
      </c>
      <c r="AC42" s="232">
        <v>45856</v>
      </c>
      <c r="AD42" s="232">
        <v>45856</v>
      </c>
      <c r="AE42" s="232">
        <v>45856</v>
      </c>
      <c r="AF42" s="228" t="s">
        <v>201</v>
      </c>
      <c r="AG42" s="229" t="s">
        <v>201</v>
      </c>
      <c r="AH42" s="230" t="s">
        <v>46</v>
      </c>
    </row>
    <row r="43" spans="1:34" s="6" customFormat="1" ht="408.75" customHeight="1" x14ac:dyDescent="0.25">
      <c r="A43" s="19" t="s">
        <v>217</v>
      </c>
      <c r="B43" s="202" t="s">
        <v>237</v>
      </c>
      <c r="C43" s="233" t="s">
        <v>186</v>
      </c>
      <c r="D43" s="220" t="s">
        <v>199</v>
      </c>
      <c r="E43" s="221" t="s">
        <v>38</v>
      </c>
      <c r="F43" s="15">
        <v>45777</v>
      </c>
      <c r="G43" s="15">
        <v>45824</v>
      </c>
      <c r="H43" s="15">
        <v>45832</v>
      </c>
      <c r="I43" s="231">
        <v>45867</v>
      </c>
      <c r="J43" s="231">
        <v>45867</v>
      </c>
      <c r="K43" s="231">
        <v>45867</v>
      </c>
      <c r="L43" s="15">
        <v>45877</v>
      </c>
      <c r="M43" s="17">
        <v>45889</v>
      </c>
      <c r="N43" s="17">
        <v>45896</v>
      </c>
      <c r="O43" s="17">
        <v>45905</v>
      </c>
      <c r="P43" s="17"/>
      <c r="Q43" s="17">
        <v>45911</v>
      </c>
      <c r="R43" s="231" t="s">
        <v>201</v>
      </c>
      <c r="S43" s="231" t="s">
        <v>201</v>
      </c>
      <c r="T43" s="223" t="s">
        <v>200</v>
      </c>
      <c r="U43" s="224">
        <f>Completed[[#This Row],[MOOE]]+Completed[[#This Row],[CO]]</f>
        <v>1540810.09</v>
      </c>
      <c r="V43" s="118"/>
      <c r="W43" s="234">
        <v>1540810.09</v>
      </c>
      <c r="X43" s="224">
        <f>Completed[[#This Row],[MOOE2]]+Completed[[#This Row],[CO3]]</f>
        <v>1530697.95</v>
      </c>
      <c r="Y43" s="117"/>
      <c r="Z43" s="235">
        <v>1530697.95</v>
      </c>
      <c r="AA43" s="227" t="s">
        <v>254</v>
      </c>
      <c r="AB43" s="232">
        <v>45856</v>
      </c>
      <c r="AC43" s="232">
        <v>45856</v>
      </c>
      <c r="AD43" s="232">
        <v>45856</v>
      </c>
      <c r="AE43" s="232">
        <v>45856</v>
      </c>
      <c r="AF43" s="228" t="s">
        <v>201</v>
      </c>
      <c r="AG43" s="229" t="s">
        <v>201</v>
      </c>
      <c r="AH43" s="230" t="s">
        <v>46</v>
      </c>
    </row>
    <row r="44" spans="1:34" s="6" customFormat="1" ht="408.75" customHeight="1" x14ac:dyDescent="0.25">
      <c r="A44" s="19" t="s">
        <v>410</v>
      </c>
      <c r="B44" s="202" t="s">
        <v>237</v>
      </c>
      <c r="C44" s="233" t="s">
        <v>186</v>
      </c>
      <c r="D44" s="220" t="s">
        <v>199</v>
      </c>
      <c r="E44" s="221" t="s">
        <v>38</v>
      </c>
      <c r="F44" s="15">
        <v>45777</v>
      </c>
      <c r="G44" s="15">
        <v>45824</v>
      </c>
      <c r="H44" s="15">
        <v>45832</v>
      </c>
      <c r="I44" s="231">
        <v>45867</v>
      </c>
      <c r="J44" s="231">
        <v>45867</v>
      </c>
      <c r="K44" s="231">
        <v>45867</v>
      </c>
      <c r="L44" s="15">
        <v>45877</v>
      </c>
      <c r="M44" s="17">
        <v>45889</v>
      </c>
      <c r="N44" s="17">
        <v>45896</v>
      </c>
      <c r="O44" s="17">
        <v>45905</v>
      </c>
      <c r="P44" s="17"/>
      <c r="Q44" s="17">
        <v>45911</v>
      </c>
      <c r="R44" s="231" t="s">
        <v>201</v>
      </c>
      <c r="S44" s="231" t="s">
        <v>201</v>
      </c>
      <c r="T44" s="223" t="s">
        <v>200</v>
      </c>
      <c r="U44" s="224">
        <f>Completed[[#This Row],[MOOE]]+Completed[[#This Row],[CO]]</f>
        <v>1540811.09</v>
      </c>
      <c r="V44" s="118"/>
      <c r="W44" s="234">
        <v>1540811.09</v>
      </c>
      <c r="X44" s="224">
        <f>Completed[[#This Row],[MOOE2]]+Completed[[#This Row],[CO3]]</f>
        <v>1530698.95</v>
      </c>
      <c r="Y44" s="117"/>
      <c r="Z44" s="235">
        <v>1530698.95</v>
      </c>
      <c r="AA44" s="227" t="s">
        <v>254</v>
      </c>
      <c r="AB44" s="232">
        <v>45856</v>
      </c>
      <c r="AC44" s="232">
        <v>45856</v>
      </c>
      <c r="AD44" s="232">
        <v>45856</v>
      </c>
      <c r="AE44" s="232">
        <v>45856</v>
      </c>
      <c r="AF44" s="228" t="s">
        <v>201</v>
      </c>
      <c r="AG44" s="229" t="s">
        <v>201</v>
      </c>
      <c r="AH44" s="230" t="s">
        <v>46</v>
      </c>
    </row>
    <row r="45" spans="1:34" s="6" customFormat="1" ht="257.25" customHeight="1" x14ac:dyDescent="0.25">
      <c r="A45" s="197" t="s">
        <v>218</v>
      </c>
      <c r="B45" s="172" t="s">
        <v>238</v>
      </c>
      <c r="C45" s="233" t="s">
        <v>186</v>
      </c>
      <c r="D45" s="220" t="s">
        <v>199</v>
      </c>
      <c r="E45" s="221" t="s">
        <v>38</v>
      </c>
      <c r="F45" s="17">
        <v>45882</v>
      </c>
      <c r="G45" s="15">
        <v>45895</v>
      </c>
      <c r="H45" s="15">
        <v>45903</v>
      </c>
      <c r="I45" s="231">
        <v>45924</v>
      </c>
      <c r="J45" s="231">
        <v>45924</v>
      </c>
      <c r="K45" s="231">
        <v>45924</v>
      </c>
      <c r="L45" s="15">
        <v>45933</v>
      </c>
      <c r="M45" s="17">
        <v>45938</v>
      </c>
      <c r="N45" s="17">
        <v>45945</v>
      </c>
      <c r="O45" s="17">
        <v>45951</v>
      </c>
      <c r="P45" s="17"/>
      <c r="Q45" s="17">
        <v>45955</v>
      </c>
      <c r="R45" s="231" t="s">
        <v>201</v>
      </c>
      <c r="S45" s="231" t="s">
        <v>201</v>
      </c>
      <c r="T45" s="223" t="s">
        <v>200</v>
      </c>
      <c r="U45" s="224">
        <f>Completed[[#This Row],[MOOE]]+Completed[[#This Row],[CO]]</f>
        <v>1825241.66</v>
      </c>
      <c r="V45" s="118"/>
      <c r="W45" s="115">
        <v>1825241.66</v>
      </c>
      <c r="X45" s="224">
        <f>Completed[[#This Row],[MOOE2]]+Completed[[#This Row],[CO3]]</f>
        <v>1820210.46</v>
      </c>
      <c r="Y45" s="117"/>
      <c r="Z45" s="115">
        <v>1820210.46</v>
      </c>
      <c r="AA45" s="227" t="s">
        <v>254</v>
      </c>
      <c r="AB45" s="232">
        <v>45898</v>
      </c>
      <c r="AC45" s="232">
        <v>45916</v>
      </c>
      <c r="AD45" s="232">
        <v>45916</v>
      </c>
      <c r="AE45" s="232">
        <v>45916</v>
      </c>
      <c r="AF45" s="228" t="s">
        <v>201</v>
      </c>
      <c r="AG45" s="229" t="s">
        <v>201</v>
      </c>
      <c r="AH45" s="230" t="s">
        <v>46</v>
      </c>
    </row>
    <row r="46" spans="1:34" s="6" customFormat="1" ht="257.25" customHeight="1" x14ac:dyDescent="0.25">
      <c r="A46" s="197" t="s">
        <v>219</v>
      </c>
      <c r="B46" s="172" t="s">
        <v>239</v>
      </c>
      <c r="C46" s="233" t="s">
        <v>186</v>
      </c>
      <c r="D46" s="220" t="s">
        <v>199</v>
      </c>
      <c r="E46" s="221" t="s">
        <v>38</v>
      </c>
      <c r="F46" s="17">
        <v>45882</v>
      </c>
      <c r="G46" s="15">
        <v>45888</v>
      </c>
      <c r="H46" s="15">
        <v>45896</v>
      </c>
      <c r="I46" s="231">
        <v>45910</v>
      </c>
      <c r="J46" s="231">
        <v>45910</v>
      </c>
      <c r="K46" s="231">
        <v>45910</v>
      </c>
      <c r="L46" s="15">
        <v>45919</v>
      </c>
      <c r="M46" s="17">
        <v>45931</v>
      </c>
      <c r="N46" s="17">
        <v>45940</v>
      </c>
      <c r="O46" s="17">
        <v>45950</v>
      </c>
      <c r="P46" s="17"/>
      <c r="Q46" s="17">
        <v>45953</v>
      </c>
      <c r="R46" s="231" t="s">
        <v>201</v>
      </c>
      <c r="S46" s="231" t="s">
        <v>201</v>
      </c>
      <c r="T46" s="223" t="s">
        <v>200</v>
      </c>
      <c r="U46" s="224">
        <f>Completed[[#This Row],[MOOE]]+Completed[[#This Row],[CO]]</f>
        <v>2374728.36</v>
      </c>
      <c r="V46" s="118"/>
      <c r="W46" s="115">
        <v>2374728.36</v>
      </c>
      <c r="X46" s="224">
        <f>Completed[[#This Row],[MOOE2]]+Completed[[#This Row],[CO3]]</f>
        <v>2369638.2799999998</v>
      </c>
      <c r="Y46" s="117"/>
      <c r="Z46" s="115">
        <v>2369638.2799999998</v>
      </c>
      <c r="AA46" s="227" t="s">
        <v>254</v>
      </c>
      <c r="AB46" s="232">
        <v>45891</v>
      </c>
      <c r="AC46" s="232">
        <v>45916</v>
      </c>
      <c r="AD46" s="232">
        <v>45916</v>
      </c>
      <c r="AE46" s="232">
        <v>45916</v>
      </c>
      <c r="AF46" s="228" t="s">
        <v>201</v>
      </c>
      <c r="AG46" s="229" t="s">
        <v>201</v>
      </c>
      <c r="AH46" s="230" t="s">
        <v>46</v>
      </c>
    </row>
    <row r="47" spans="1:34" s="6" customFormat="1" ht="257.25" customHeight="1" x14ac:dyDescent="0.25">
      <c r="A47" s="197" t="s">
        <v>220</v>
      </c>
      <c r="B47" s="172" t="s">
        <v>240</v>
      </c>
      <c r="C47" s="233" t="s">
        <v>186</v>
      </c>
      <c r="D47" s="220" t="s">
        <v>199</v>
      </c>
      <c r="E47" s="221" t="s">
        <v>38</v>
      </c>
      <c r="F47" s="17">
        <v>45882</v>
      </c>
      <c r="G47" s="15">
        <v>45888</v>
      </c>
      <c r="H47" s="15">
        <v>45896</v>
      </c>
      <c r="I47" s="231">
        <v>45910</v>
      </c>
      <c r="J47" s="231">
        <v>45910</v>
      </c>
      <c r="K47" s="231">
        <v>45910</v>
      </c>
      <c r="L47" s="15">
        <v>45919</v>
      </c>
      <c r="M47" s="17">
        <v>45938</v>
      </c>
      <c r="N47" s="17">
        <v>45945</v>
      </c>
      <c r="O47" s="17">
        <v>45948</v>
      </c>
      <c r="P47" s="17"/>
      <c r="Q47" s="17">
        <v>45953</v>
      </c>
      <c r="R47" s="231" t="s">
        <v>201</v>
      </c>
      <c r="S47" s="231" t="s">
        <v>201</v>
      </c>
      <c r="T47" s="223" t="s">
        <v>200</v>
      </c>
      <c r="U47" s="224">
        <f>Completed[[#This Row],[MOOE]]+Completed[[#This Row],[CO]]</f>
        <v>5224717</v>
      </c>
      <c r="V47" s="118"/>
      <c r="W47" s="115">
        <v>5224717</v>
      </c>
      <c r="X47" s="224">
        <f>Completed[[#This Row],[MOOE2]]+Completed[[#This Row],[CO3]]</f>
        <v>5199739.12</v>
      </c>
      <c r="Y47" s="117"/>
      <c r="Z47" s="115">
        <v>5199739.12</v>
      </c>
      <c r="AA47" s="227" t="s">
        <v>254</v>
      </c>
      <c r="AB47" s="232">
        <v>45891</v>
      </c>
      <c r="AC47" s="232">
        <v>45916</v>
      </c>
      <c r="AD47" s="232">
        <v>45916</v>
      </c>
      <c r="AE47" s="232">
        <v>45916</v>
      </c>
      <c r="AF47" s="228" t="s">
        <v>201</v>
      </c>
      <c r="AG47" s="229" t="s">
        <v>201</v>
      </c>
      <c r="AH47" s="230" t="s">
        <v>46</v>
      </c>
    </row>
    <row r="48" spans="1:34" s="6" customFormat="1" ht="257.25" customHeight="1" x14ac:dyDescent="0.25">
      <c r="A48" s="197" t="s">
        <v>221</v>
      </c>
      <c r="B48" s="172" t="s">
        <v>241</v>
      </c>
      <c r="C48" s="233" t="s">
        <v>186</v>
      </c>
      <c r="D48" s="220" t="s">
        <v>199</v>
      </c>
      <c r="E48" s="221" t="s">
        <v>38</v>
      </c>
      <c r="F48" s="17">
        <v>45882</v>
      </c>
      <c r="G48" s="15">
        <v>45888</v>
      </c>
      <c r="H48" s="15">
        <v>45896</v>
      </c>
      <c r="I48" s="231">
        <v>45910</v>
      </c>
      <c r="J48" s="231">
        <v>45910</v>
      </c>
      <c r="K48" s="231">
        <v>45910</v>
      </c>
      <c r="L48" s="15">
        <v>45919</v>
      </c>
      <c r="M48" s="17">
        <v>45931</v>
      </c>
      <c r="N48" s="17">
        <v>45940</v>
      </c>
      <c r="O48" s="17">
        <v>45950</v>
      </c>
      <c r="P48" s="17"/>
      <c r="Q48" s="17">
        <v>45953</v>
      </c>
      <c r="R48" s="231" t="s">
        <v>201</v>
      </c>
      <c r="S48" s="231" t="s">
        <v>201</v>
      </c>
      <c r="T48" s="223" t="s">
        <v>200</v>
      </c>
      <c r="U48" s="224">
        <f>Completed[[#This Row],[MOOE]]+Completed[[#This Row],[CO]]</f>
        <v>8920087.2899999991</v>
      </c>
      <c r="V48" s="118"/>
      <c r="W48" s="115">
        <v>8920087.2899999991</v>
      </c>
      <c r="X48" s="224">
        <f>Completed[[#This Row],[MOOE2]]+Completed[[#This Row],[CO3]]</f>
        <v>8909537.5999999996</v>
      </c>
      <c r="Y48" s="117"/>
      <c r="Z48" s="115">
        <v>8909537.5999999996</v>
      </c>
      <c r="AA48" s="227" t="s">
        <v>254</v>
      </c>
      <c r="AB48" s="232">
        <v>45891</v>
      </c>
      <c r="AC48" s="232">
        <v>45916</v>
      </c>
      <c r="AD48" s="232">
        <v>45916</v>
      </c>
      <c r="AE48" s="232">
        <v>45916</v>
      </c>
      <c r="AF48" s="228" t="s">
        <v>201</v>
      </c>
      <c r="AG48" s="229" t="s">
        <v>201</v>
      </c>
      <c r="AH48" s="230" t="s">
        <v>46</v>
      </c>
    </row>
    <row r="49" spans="1:34" s="6" customFormat="1" ht="257.25" customHeight="1" x14ac:dyDescent="0.25">
      <c r="A49" s="20" t="s">
        <v>222</v>
      </c>
      <c r="B49" s="173" t="s">
        <v>242</v>
      </c>
      <c r="C49" s="233" t="s">
        <v>186</v>
      </c>
      <c r="D49" s="220" t="s">
        <v>199</v>
      </c>
      <c r="E49" s="221" t="s">
        <v>38</v>
      </c>
      <c r="F49" s="17">
        <v>45910</v>
      </c>
      <c r="G49" s="15">
        <v>45930</v>
      </c>
      <c r="H49" s="15">
        <v>45938</v>
      </c>
      <c r="I49" s="231">
        <v>45952</v>
      </c>
      <c r="J49" s="231">
        <v>45952</v>
      </c>
      <c r="K49" s="231">
        <v>45952</v>
      </c>
      <c r="L49" s="15">
        <v>45960</v>
      </c>
      <c r="M49" s="17">
        <v>45973</v>
      </c>
      <c r="N49" s="17">
        <v>45978</v>
      </c>
      <c r="O49" s="17">
        <v>45984</v>
      </c>
      <c r="P49" s="17"/>
      <c r="Q49" s="17">
        <v>45989</v>
      </c>
      <c r="R49" s="231" t="s">
        <v>201</v>
      </c>
      <c r="S49" s="231" t="s">
        <v>201</v>
      </c>
      <c r="T49" s="223" t="s">
        <v>200</v>
      </c>
      <c r="U49" s="224">
        <f>Completed[[#This Row],[MOOE]]+Completed[[#This Row],[CO]]</f>
        <v>5497107.2400000002</v>
      </c>
      <c r="V49" s="118"/>
      <c r="W49" s="116">
        <v>5497107.2400000002</v>
      </c>
      <c r="X49" s="224">
        <f>Completed[[#This Row],[MOOE2]]+Completed[[#This Row],[CO3]]</f>
        <v>5481403.6100000003</v>
      </c>
      <c r="Y49" s="117"/>
      <c r="Z49" s="115">
        <v>5481403.6100000003</v>
      </c>
      <c r="AA49" s="227" t="s">
        <v>254</v>
      </c>
      <c r="AB49" s="232">
        <v>45933</v>
      </c>
      <c r="AC49" s="232">
        <v>45947</v>
      </c>
      <c r="AD49" s="232">
        <v>45947</v>
      </c>
      <c r="AE49" s="232">
        <v>45947</v>
      </c>
      <c r="AF49" s="228" t="s">
        <v>201</v>
      </c>
      <c r="AG49" s="229" t="s">
        <v>201</v>
      </c>
      <c r="AH49" s="230" t="s">
        <v>46</v>
      </c>
    </row>
    <row r="50" spans="1:34" s="6" customFormat="1" ht="257.25" customHeight="1" x14ac:dyDescent="0.25">
      <c r="A50" s="20" t="s">
        <v>223</v>
      </c>
      <c r="B50" s="173" t="s">
        <v>243</v>
      </c>
      <c r="C50" s="233" t="s">
        <v>186</v>
      </c>
      <c r="D50" s="220" t="s">
        <v>199</v>
      </c>
      <c r="E50" s="221" t="s">
        <v>38</v>
      </c>
      <c r="F50" s="17">
        <v>45910</v>
      </c>
      <c r="G50" s="15">
        <v>45930</v>
      </c>
      <c r="H50" s="15">
        <v>45938</v>
      </c>
      <c r="I50" s="231">
        <v>45952</v>
      </c>
      <c r="J50" s="231">
        <v>45952</v>
      </c>
      <c r="K50" s="231">
        <v>45952</v>
      </c>
      <c r="L50" s="15">
        <v>45960</v>
      </c>
      <c r="M50" s="17">
        <v>45973</v>
      </c>
      <c r="N50" s="17">
        <v>45980</v>
      </c>
      <c r="O50" s="17">
        <v>45986</v>
      </c>
      <c r="P50" s="17"/>
      <c r="Q50" s="17">
        <v>45992</v>
      </c>
      <c r="R50" s="231" t="s">
        <v>201</v>
      </c>
      <c r="S50" s="231" t="s">
        <v>201</v>
      </c>
      <c r="T50" s="223" t="s">
        <v>200</v>
      </c>
      <c r="U50" s="224">
        <f>Completed[[#This Row],[MOOE]]+Completed[[#This Row],[CO]]</f>
        <v>5586503.5700000003</v>
      </c>
      <c r="V50" s="118"/>
      <c r="W50" s="116">
        <v>5586503.5700000003</v>
      </c>
      <c r="X50" s="224">
        <f>Completed[[#This Row],[MOOE2]]+Completed[[#This Row],[CO3]]</f>
        <v>5576477.6399999997</v>
      </c>
      <c r="Y50" s="117"/>
      <c r="Z50" s="115">
        <v>5576477.6399999997</v>
      </c>
      <c r="AA50" s="227" t="s">
        <v>254</v>
      </c>
      <c r="AB50" s="232">
        <v>45933</v>
      </c>
      <c r="AC50" s="232">
        <v>45947</v>
      </c>
      <c r="AD50" s="232">
        <v>45947</v>
      </c>
      <c r="AE50" s="232">
        <v>45947</v>
      </c>
      <c r="AF50" s="228" t="s">
        <v>201</v>
      </c>
      <c r="AG50" s="229" t="s">
        <v>201</v>
      </c>
      <c r="AH50" s="230" t="s">
        <v>46</v>
      </c>
    </row>
    <row r="51" spans="1:34" s="6" customFormat="1" ht="257.25" customHeight="1" x14ac:dyDescent="0.25">
      <c r="A51" s="236">
        <v>6321</v>
      </c>
      <c r="B51" s="172" t="s">
        <v>179</v>
      </c>
      <c r="C51" s="13" t="s">
        <v>350</v>
      </c>
      <c r="D51" s="220" t="s">
        <v>199</v>
      </c>
      <c r="E51" s="164" t="s">
        <v>380</v>
      </c>
      <c r="F51" s="18" t="s">
        <v>201</v>
      </c>
      <c r="G51" s="231">
        <v>45979</v>
      </c>
      <c r="H51" s="237" t="s">
        <v>201</v>
      </c>
      <c r="I51" s="231" t="s">
        <v>201</v>
      </c>
      <c r="J51" s="231">
        <v>45992</v>
      </c>
      <c r="K51" s="231" t="s">
        <v>201</v>
      </c>
      <c r="L51" s="231" t="s">
        <v>201</v>
      </c>
      <c r="M51" s="231">
        <v>45992</v>
      </c>
      <c r="N51" s="231" t="s">
        <v>201</v>
      </c>
      <c r="O51" s="231" t="s">
        <v>201</v>
      </c>
      <c r="P51" s="231"/>
      <c r="Q51" s="231" t="s">
        <v>201</v>
      </c>
      <c r="R51" s="231" t="s">
        <v>201</v>
      </c>
      <c r="S51" s="231" t="s">
        <v>201</v>
      </c>
      <c r="T51" s="223" t="s">
        <v>200</v>
      </c>
      <c r="U51" s="224">
        <v>200000</v>
      </c>
      <c r="V51" s="238">
        <v>200000</v>
      </c>
      <c r="W51" s="118"/>
      <c r="X51" s="224">
        <v>200000</v>
      </c>
      <c r="Y51" s="239">
        <v>200000</v>
      </c>
      <c r="Z51" s="117"/>
      <c r="AA51" s="227" t="s">
        <v>254</v>
      </c>
      <c r="AB51" s="232" t="s">
        <v>201</v>
      </c>
      <c r="AC51" s="232" t="s">
        <v>201</v>
      </c>
      <c r="AD51" s="232" t="s">
        <v>201</v>
      </c>
      <c r="AE51" s="228" t="s">
        <v>201</v>
      </c>
      <c r="AF51" s="229" t="s">
        <v>201</v>
      </c>
      <c r="AG51" s="229" t="s">
        <v>201</v>
      </c>
      <c r="AH51" s="230" t="s">
        <v>46</v>
      </c>
    </row>
    <row r="52" spans="1:34" s="6" customFormat="1" ht="257.25" customHeight="1" x14ac:dyDescent="0.25">
      <c r="A52" s="236">
        <v>6317</v>
      </c>
      <c r="B52" s="172" t="s">
        <v>322</v>
      </c>
      <c r="C52" s="13" t="s">
        <v>350</v>
      </c>
      <c r="D52" s="220" t="s">
        <v>199</v>
      </c>
      <c r="E52" s="164" t="s">
        <v>380</v>
      </c>
      <c r="F52" s="18" t="s">
        <v>201</v>
      </c>
      <c r="G52" s="231">
        <v>45979</v>
      </c>
      <c r="H52" s="237" t="s">
        <v>201</v>
      </c>
      <c r="I52" s="231" t="s">
        <v>201</v>
      </c>
      <c r="J52" s="231">
        <v>45996</v>
      </c>
      <c r="K52" s="231" t="s">
        <v>201</v>
      </c>
      <c r="L52" s="231" t="s">
        <v>201</v>
      </c>
      <c r="M52" s="231">
        <v>45996</v>
      </c>
      <c r="N52" s="231" t="s">
        <v>201</v>
      </c>
      <c r="O52" s="231" t="s">
        <v>201</v>
      </c>
      <c r="P52" s="231"/>
      <c r="Q52" s="231" t="s">
        <v>201</v>
      </c>
      <c r="R52" s="231" t="s">
        <v>201</v>
      </c>
      <c r="S52" s="231" t="s">
        <v>201</v>
      </c>
      <c r="T52" s="223" t="s">
        <v>200</v>
      </c>
      <c r="U52" s="224">
        <v>200000</v>
      </c>
      <c r="V52" s="238">
        <v>200000</v>
      </c>
      <c r="W52" s="118"/>
      <c r="X52" s="224">
        <v>200000</v>
      </c>
      <c r="Y52" s="239">
        <v>200000</v>
      </c>
      <c r="Z52" s="117"/>
      <c r="AA52" s="227" t="s">
        <v>254</v>
      </c>
      <c r="AB52" s="232" t="s">
        <v>201</v>
      </c>
      <c r="AC52" s="232" t="s">
        <v>201</v>
      </c>
      <c r="AD52" s="232" t="s">
        <v>201</v>
      </c>
      <c r="AE52" s="228" t="s">
        <v>201</v>
      </c>
      <c r="AF52" s="229" t="s">
        <v>201</v>
      </c>
      <c r="AG52" s="229" t="s">
        <v>201</v>
      </c>
      <c r="AH52" s="230" t="s">
        <v>46</v>
      </c>
    </row>
    <row r="53" spans="1:34" s="6" customFormat="1" ht="257.25" customHeight="1" x14ac:dyDescent="0.25">
      <c r="A53" s="236">
        <v>6319</v>
      </c>
      <c r="B53" s="172" t="s">
        <v>322</v>
      </c>
      <c r="C53" s="13" t="s">
        <v>352</v>
      </c>
      <c r="D53" s="220" t="s">
        <v>199</v>
      </c>
      <c r="E53" s="164" t="s">
        <v>380</v>
      </c>
      <c r="F53" s="18" t="s">
        <v>201</v>
      </c>
      <c r="G53" s="231">
        <v>45979</v>
      </c>
      <c r="H53" s="237" t="s">
        <v>201</v>
      </c>
      <c r="I53" s="231" t="s">
        <v>201</v>
      </c>
      <c r="J53" s="231">
        <v>45992</v>
      </c>
      <c r="K53" s="231" t="s">
        <v>201</v>
      </c>
      <c r="L53" s="231" t="s">
        <v>201</v>
      </c>
      <c r="M53" s="231">
        <v>45992</v>
      </c>
      <c r="N53" s="231" t="s">
        <v>201</v>
      </c>
      <c r="O53" s="231" t="s">
        <v>201</v>
      </c>
      <c r="P53" s="231"/>
      <c r="Q53" s="231" t="s">
        <v>201</v>
      </c>
      <c r="R53" s="231" t="s">
        <v>201</v>
      </c>
      <c r="S53" s="231" t="s">
        <v>201</v>
      </c>
      <c r="T53" s="223" t="s">
        <v>200</v>
      </c>
      <c r="U53" s="224">
        <v>191100</v>
      </c>
      <c r="V53" s="238">
        <v>191100</v>
      </c>
      <c r="W53" s="118"/>
      <c r="X53" s="224">
        <v>191100</v>
      </c>
      <c r="Y53" s="239">
        <v>191100</v>
      </c>
      <c r="Z53" s="117"/>
      <c r="AA53" s="227" t="s">
        <v>254</v>
      </c>
      <c r="AB53" s="232" t="s">
        <v>201</v>
      </c>
      <c r="AC53" s="232" t="s">
        <v>201</v>
      </c>
      <c r="AD53" s="232" t="s">
        <v>201</v>
      </c>
      <c r="AE53" s="228" t="s">
        <v>201</v>
      </c>
      <c r="AF53" s="229" t="s">
        <v>201</v>
      </c>
      <c r="AG53" s="229" t="s">
        <v>201</v>
      </c>
      <c r="AH53" s="230" t="s">
        <v>46</v>
      </c>
    </row>
    <row r="54" spans="1:34" s="6" customFormat="1" ht="257.25" customHeight="1" x14ac:dyDescent="0.25">
      <c r="A54" s="236">
        <v>6344</v>
      </c>
      <c r="B54" s="172" t="s">
        <v>328</v>
      </c>
      <c r="C54" s="13" t="s">
        <v>192</v>
      </c>
      <c r="D54" s="220" t="s">
        <v>199</v>
      </c>
      <c r="E54" s="164" t="s">
        <v>379</v>
      </c>
      <c r="F54" s="18" t="s">
        <v>201</v>
      </c>
      <c r="G54" s="231">
        <v>45981</v>
      </c>
      <c r="H54" s="237" t="s">
        <v>201</v>
      </c>
      <c r="I54" s="231" t="s">
        <v>201</v>
      </c>
      <c r="J54" s="231">
        <v>45992</v>
      </c>
      <c r="K54" s="231" t="s">
        <v>201</v>
      </c>
      <c r="L54" s="231" t="s">
        <v>201</v>
      </c>
      <c r="M54" s="231">
        <v>45992</v>
      </c>
      <c r="N54" s="231">
        <v>45994</v>
      </c>
      <c r="O54" s="231">
        <v>46000</v>
      </c>
      <c r="P54" s="231"/>
      <c r="Q54" s="231">
        <v>46001</v>
      </c>
      <c r="R54" s="231">
        <v>46001</v>
      </c>
      <c r="S54" s="231">
        <v>46001</v>
      </c>
      <c r="T54" s="223" t="s">
        <v>200</v>
      </c>
      <c r="U54" s="224">
        <v>1500000</v>
      </c>
      <c r="V54" s="238">
        <v>1500000</v>
      </c>
      <c r="W54" s="118"/>
      <c r="X54" s="224">
        <v>1500000</v>
      </c>
      <c r="Y54" s="239">
        <v>1500000</v>
      </c>
      <c r="Z54" s="117"/>
      <c r="AA54" s="227" t="s">
        <v>254</v>
      </c>
      <c r="AB54" s="232" t="s">
        <v>201</v>
      </c>
      <c r="AC54" s="232" t="s">
        <v>201</v>
      </c>
      <c r="AD54" s="232" t="s">
        <v>201</v>
      </c>
      <c r="AE54" s="228" t="s">
        <v>201</v>
      </c>
      <c r="AF54" s="229" t="s">
        <v>201</v>
      </c>
      <c r="AG54" s="229" t="s">
        <v>201</v>
      </c>
      <c r="AH54" s="230" t="s">
        <v>46</v>
      </c>
    </row>
    <row r="55" spans="1:34" s="6" customFormat="1" ht="257.25" customHeight="1" x14ac:dyDescent="0.25">
      <c r="A55" s="236">
        <v>6315</v>
      </c>
      <c r="B55" s="172" t="s">
        <v>317</v>
      </c>
      <c r="C55" s="13" t="s">
        <v>193</v>
      </c>
      <c r="D55" s="220" t="s">
        <v>199</v>
      </c>
      <c r="E55" s="164" t="s">
        <v>379</v>
      </c>
      <c r="F55" s="18" t="s">
        <v>201</v>
      </c>
      <c r="G55" s="231">
        <v>45981</v>
      </c>
      <c r="H55" s="237" t="s">
        <v>201</v>
      </c>
      <c r="I55" s="231" t="s">
        <v>201</v>
      </c>
      <c r="J55" s="231">
        <v>45992</v>
      </c>
      <c r="K55" s="231" t="s">
        <v>201</v>
      </c>
      <c r="L55" s="231" t="s">
        <v>201</v>
      </c>
      <c r="M55" s="231">
        <v>45992</v>
      </c>
      <c r="N55" s="231">
        <v>45996</v>
      </c>
      <c r="O55" s="231">
        <v>46000</v>
      </c>
      <c r="P55" s="231"/>
      <c r="Q55" s="231">
        <v>46001</v>
      </c>
      <c r="R55" s="231">
        <v>46002</v>
      </c>
      <c r="S55" s="231">
        <v>46002</v>
      </c>
      <c r="T55" s="223" t="s">
        <v>200</v>
      </c>
      <c r="U55" s="224">
        <v>450000</v>
      </c>
      <c r="V55" s="238">
        <v>450000</v>
      </c>
      <c r="W55" s="118"/>
      <c r="X55" s="224">
        <v>450000</v>
      </c>
      <c r="Y55" s="239">
        <v>450000</v>
      </c>
      <c r="Z55" s="117"/>
      <c r="AA55" s="227" t="s">
        <v>254</v>
      </c>
      <c r="AB55" s="232" t="s">
        <v>201</v>
      </c>
      <c r="AC55" s="232" t="s">
        <v>201</v>
      </c>
      <c r="AD55" s="232" t="s">
        <v>201</v>
      </c>
      <c r="AE55" s="228" t="s">
        <v>201</v>
      </c>
      <c r="AF55" s="229" t="s">
        <v>201</v>
      </c>
      <c r="AG55" s="229" t="s">
        <v>201</v>
      </c>
      <c r="AH55" s="230" t="s">
        <v>46</v>
      </c>
    </row>
    <row r="56" spans="1:34" s="6" customFormat="1" ht="257.25" customHeight="1" x14ac:dyDescent="0.25">
      <c r="A56" s="236" t="s">
        <v>263</v>
      </c>
      <c r="B56" s="172" t="s">
        <v>146</v>
      </c>
      <c r="C56" s="13" t="s">
        <v>186</v>
      </c>
      <c r="D56" s="220" t="s">
        <v>199</v>
      </c>
      <c r="E56" s="164" t="s">
        <v>379</v>
      </c>
      <c r="F56" s="18" t="s">
        <v>201</v>
      </c>
      <c r="G56" s="231">
        <v>45981</v>
      </c>
      <c r="H56" s="237" t="s">
        <v>201</v>
      </c>
      <c r="I56" s="231" t="s">
        <v>201</v>
      </c>
      <c r="J56" s="231">
        <v>45987</v>
      </c>
      <c r="K56" s="231" t="s">
        <v>201</v>
      </c>
      <c r="L56" s="231" t="s">
        <v>201</v>
      </c>
      <c r="M56" s="231">
        <v>45987</v>
      </c>
      <c r="N56" s="231">
        <v>45992</v>
      </c>
      <c r="O56" s="231">
        <v>45993</v>
      </c>
      <c r="P56" s="231"/>
      <c r="Q56" s="231">
        <v>46000</v>
      </c>
      <c r="R56" s="231">
        <v>46007</v>
      </c>
      <c r="S56" s="231">
        <v>46007</v>
      </c>
      <c r="T56" s="223" t="s">
        <v>200</v>
      </c>
      <c r="U56" s="224">
        <v>96021</v>
      </c>
      <c r="V56" s="238">
        <v>96021</v>
      </c>
      <c r="W56" s="118"/>
      <c r="X56" s="224">
        <v>95961</v>
      </c>
      <c r="Y56" s="239">
        <v>95961</v>
      </c>
      <c r="Z56" s="117"/>
      <c r="AA56" s="227" t="s">
        <v>254</v>
      </c>
      <c r="AB56" s="232" t="s">
        <v>201</v>
      </c>
      <c r="AC56" s="232" t="s">
        <v>201</v>
      </c>
      <c r="AD56" s="232" t="s">
        <v>201</v>
      </c>
      <c r="AE56" s="228" t="s">
        <v>201</v>
      </c>
      <c r="AF56" s="229" t="s">
        <v>201</v>
      </c>
      <c r="AG56" s="229" t="s">
        <v>201</v>
      </c>
      <c r="AH56" s="230" t="s">
        <v>46</v>
      </c>
    </row>
    <row r="57" spans="1:34" s="6" customFormat="1" ht="257.25" customHeight="1" x14ac:dyDescent="0.25">
      <c r="A57" s="236" t="s">
        <v>264</v>
      </c>
      <c r="B57" s="172" t="s">
        <v>318</v>
      </c>
      <c r="C57" s="13" t="s">
        <v>193</v>
      </c>
      <c r="D57" s="220" t="s">
        <v>199</v>
      </c>
      <c r="E57" s="164" t="s">
        <v>379</v>
      </c>
      <c r="F57" s="18" t="s">
        <v>201</v>
      </c>
      <c r="G57" s="231">
        <v>45981</v>
      </c>
      <c r="H57" s="237" t="s">
        <v>201</v>
      </c>
      <c r="I57" s="231" t="s">
        <v>201</v>
      </c>
      <c r="J57" s="231">
        <v>45996</v>
      </c>
      <c r="K57" s="231" t="s">
        <v>201</v>
      </c>
      <c r="L57" s="231" t="s">
        <v>201</v>
      </c>
      <c r="M57" s="231">
        <v>45996</v>
      </c>
      <c r="N57" s="231">
        <v>46000</v>
      </c>
      <c r="O57" s="231">
        <v>46000</v>
      </c>
      <c r="P57" s="231"/>
      <c r="Q57" s="231">
        <v>46001</v>
      </c>
      <c r="R57" s="231">
        <v>46010</v>
      </c>
      <c r="S57" s="231">
        <v>46010</v>
      </c>
      <c r="T57" s="223" t="s">
        <v>200</v>
      </c>
      <c r="U57" s="224">
        <v>48030</v>
      </c>
      <c r="V57" s="238">
        <v>48030</v>
      </c>
      <c r="W57" s="118"/>
      <c r="X57" s="224">
        <v>48030</v>
      </c>
      <c r="Y57" s="239">
        <v>48030</v>
      </c>
      <c r="Z57" s="117"/>
      <c r="AA57" s="227" t="s">
        <v>254</v>
      </c>
      <c r="AB57" s="232" t="s">
        <v>201</v>
      </c>
      <c r="AC57" s="232" t="s">
        <v>201</v>
      </c>
      <c r="AD57" s="232" t="s">
        <v>201</v>
      </c>
      <c r="AE57" s="228" t="s">
        <v>201</v>
      </c>
      <c r="AF57" s="229" t="s">
        <v>201</v>
      </c>
      <c r="AG57" s="229" t="s">
        <v>201</v>
      </c>
      <c r="AH57" s="230" t="s">
        <v>46</v>
      </c>
    </row>
    <row r="58" spans="1:34" s="6" customFormat="1" ht="257.25" customHeight="1" x14ac:dyDescent="0.25">
      <c r="A58" s="236" t="s">
        <v>265</v>
      </c>
      <c r="B58" s="172" t="s">
        <v>310</v>
      </c>
      <c r="C58" s="13" t="s">
        <v>185</v>
      </c>
      <c r="D58" s="220" t="s">
        <v>199</v>
      </c>
      <c r="E58" s="164" t="s">
        <v>379</v>
      </c>
      <c r="F58" s="18" t="s">
        <v>201</v>
      </c>
      <c r="G58" s="231">
        <v>45981</v>
      </c>
      <c r="H58" s="237" t="s">
        <v>201</v>
      </c>
      <c r="I58" s="231" t="s">
        <v>201</v>
      </c>
      <c r="J58" s="231"/>
      <c r="K58" s="231" t="s">
        <v>201</v>
      </c>
      <c r="L58" s="231" t="s">
        <v>201</v>
      </c>
      <c r="M58" s="231">
        <v>0</v>
      </c>
      <c r="N58" s="231" t="s">
        <v>201</v>
      </c>
      <c r="O58" s="231">
        <v>45993</v>
      </c>
      <c r="P58" s="231"/>
      <c r="Q58" s="231">
        <v>46002</v>
      </c>
      <c r="R58" s="231">
        <v>46008</v>
      </c>
      <c r="S58" s="231">
        <v>46008</v>
      </c>
      <c r="T58" s="223" t="s">
        <v>200</v>
      </c>
      <c r="U58" s="224">
        <v>15261</v>
      </c>
      <c r="V58" s="238">
        <v>15261</v>
      </c>
      <c r="W58" s="118"/>
      <c r="X58" s="224">
        <v>15207</v>
      </c>
      <c r="Y58" s="239">
        <v>15207</v>
      </c>
      <c r="Z58" s="117"/>
      <c r="AA58" s="227" t="s">
        <v>254</v>
      </c>
      <c r="AB58" s="232" t="s">
        <v>201</v>
      </c>
      <c r="AC58" s="232" t="s">
        <v>201</v>
      </c>
      <c r="AD58" s="232" t="s">
        <v>201</v>
      </c>
      <c r="AE58" s="228" t="s">
        <v>201</v>
      </c>
      <c r="AF58" s="229" t="s">
        <v>201</v>
      </c>
      <c r="AG58" s="229" t="s">
        <v>201</v>
      </c>
      <c r="AH58" s="230" t="s">
        <v>46</v>
      </c>
    </row>
    <row r="59" spans="1:34" s="6" customFormat="1" ht="257.25" customHeight="1" x14ac:dyDescent="0.25">
      <c r="A59" s="236" t="s">
        <v>267</v>
      </c>
      <c r="B59" s="172" t="s">
        <v>332</v>
      </c>
      <c r="C59" s="13" t="s">
        <v>191</v>
      </c>
      <c r="D59" s="220" t="s">
        <v>199</v>
      </c>
      <c r="E59" s="164" t="s">
        <v>379</v>
      </c>
      <c r="F59" s="18">
        <v>45980</v>
      </c>
      <c r="G59" s="231">
        <v>45982</v>
      </c>
      <c r="H59" s="237" t="s">
        <v>201</v>
      </c>
      <c r="I59" s="231" t="s">
        <v>201</v>
      </c>
      <c r="J59" s="231">
        <v>45992</v>
      </c>
      <c r="K59" s="231" t="s">
        <v>201</v>
      </c>
      <c r="L59" s="231" t="s">
        <v>201</v>
      </c>
      <c r="M59" s="231">
        <v>45992</v>
      </c>
      <c r="N59" s="231">
        <v>45996</v>
      </c>
      <c r="O59" s="231">
        <v>46000</v>
      </c>
      <c r="P59" s="231"/>
      <c r="Q59" s="231">
        <v>46002</v>
      </c>
      <c r="R59" s="231">
        <v>46011</v>
      </c>
      <c r="S59" s="231">
        <v>46011</v>
      </c>
      <c r="T59" s="223" t="s">
        <v>200</v>
      </c>
      <c r="U59" s="224">
        <v>1042606</v>
      </c>
      <c r="V59" s="238">
        <v>1042606</v>
      </c>
      <c r="W59" s="118"/>
      <c r="X59" s="224">
        <v>1042606</v>
      </c>
      <c r="Y59" s="239">
        <v>1042606</v>
      </c>
      <c r="Z59" s="117"/>
      <c r="AA59" s="227" t="s">
        <v>254</v>
      </c>
      <c r="AB59" s="232" t="s">
        <v>201</v>
      </c>
      <c r="AC59" s="232" t="s">
        <v>201</v>
      </c>
      <c r="AD59" s="232" t="s">
        <v>201</v>
      </c>
      <c r="AE59" s="228" t="s">
        <v>201</v>
      </c>
      <c r="AF59" s="229" t="s">
        <v>201</v>
      </c>
      <c r="AG59" s="229" t="s">
        <v>201</v>
      </c>
      <c r="AH59" s="230" t="s">
        <v>46</v>
      </c>
    </row>
    <row r="60" spans="1:34" s="6" customFormat="1" ht="257.25" customHeight="1" x14ac:dyDescent="0.25">
      <c r="A60" s="236">
        <v>6240</v>
      </c>
      <c r="B60" s="172" t="s">
        <v>324</v>
      </c>
      <c r="C60" s="13" t="s">
        <v>186</v>
      </c>
      <c r="D60" s="220" t="s">
        <v>199</v>
      </c>
      <c r="E60" s="164" t="s">
        <v>379</v>
      </c>
      <c r="F60" s="18" t="s">
        <v>201</v>
      </c>
      <c r="G60" s="231">
        <v>45982</v>
      </c>
      <c r="H60" s="237" t="s">
        <v>201</v>
      </c>
      <c r="I60" s="231" t="s">
        <v>201</v>
      </c>
      <c r="J60" s="231">
        <v>46001</v>
      </c>
      <c r="K60" s="231" t="s">
        <v>201</v>
      </c>
      <c r="L60" s="231" t="s">
        <v>201</v>
      </c>
      <c r="M60" s="231">
        <v>46001</v>
      </c>
      <c r="N60" s="231">
        <v>46002</v>
      </c>
      <c r="O60" s="231">
        <v>46002</v>
      </c>
      <c r="P60" s="231"/>
      <c r="Q60" s="231">
        <v>46005</v>
      </c>
      <c r="R60" s="231">
        <v>46005</v>
      </c>
      <c r="S60" s="231">
        <v>46005</v>
      </c>
      <c r="T60" s="223" t="s">
        <v>200</v>
      </c>
      <c r="U60" s="224">
        <v>873000</v>
      </c>
      <c r="V60" s="238">
        <v>873000</v>
      </c>
      <c r="W60" s="118"/>
      <c r="X60" s="224">
        <v>865260</v>
      </c>
      <c r="Y60" s="239">
        <v>865260</v>
      </c>
      <c r="Z60" s="117"/>
      <c r="AA60" s="227" t="s">
        <v>254</v>
      </c>
      <c r="AB60" s="232" t="s">
        <v>201</v>
      </c>
      <c r="AC60" s="232" t="s">
        <v>201</v>
      </c>
      <c r="AD60" s="232" t="s">
        <v>201</v>
      </c>
      <c r="AE60" s="228" t="s">
        <v>201</v>
      </c>
      <c r="AF60" s="229" t="s">
        <v>201</v>
      </c>
      <c r="AG60" s="229" t="s">
        <v>201</v>
      </c>
      <c r="AH60" s="230" t="s">
        <v>46</v>
      </c>
    </row>
    <row r="61" spans="1:34" s="6" customFormat="1" ht="257.25" customHeight="1" x14ac:dyDescent="0.25">
      <c r="A61" s="236">
        <v>6303</v>
      </c>
      <c r="B61" s="172" t="s">
        <v>324</v>
      </c>
      <c r="C61" s="13" t="s">
        <v>186</v>
      </c>
      <c r="D61" s="220" t="s">
        <v>199</v>
      </c>
      <c r="E61" s="164" t="s">
        <v>379</v>
      </c>
      <c r="F61" s="18" t="s">
        <v>201</v>
      </c>
      <c r="G61" s="231">
        <v>45982</v>
      </c>
      <c r="H61" s="237" t="s">
        <v>201</v>
      </c>
      <c r="I61" s="231" t="s">
        <v>201</v>
      </c>
      <c r="J61" s="231">
        <v>45992</v>
      </c>
      <c r="K61" s="231" t="s">
        <v>201</v>
      </c>
      <c r="L61" s="231" t="s">
        <v>201</v>
      </c>
      <c r="M61" s="231">
        <v>45992</v>
      </c>
      <c r="N61" s="231">
        <v>46001</v>
      </c>
      <c r="O61" s="231">
        <v>46002</v>
      </c>
      <c r="P61" s="231"/>
      <c r="Q61" s="231">
        <v>46006</v>
      </c>
      <c r="R61" s="231">
        <v>46012</v>
      </c>
      <c r="S61" s="231">
        <v>46012</v>
      </c>
      <c r="T61" s="223" t="s">
        <v>200</v>
      </c>
      <c r="U61" s="224">
        <v>705700</v>
      </c>
      <c r="V61" s="238">
        <v>705700</v>
      </c>
      <c r="W61" s="118"/>
      <c r="X61" s="224">
        <v>698400</v>
      </c>
      <c r="Y61" s="239">
        <v>698400</v>
      </c>
      <c r="Z61" s="117"/>
      <c r="AA61" s="227" t="s">
        <v>254</v>
      </c>
      <c r="AB61" s="232" t="s">
        <v>201</v>
      </c>
      <c r="AC61" s="232" t="s">
        <v>201</v>
      </c>
      <c r="AD61" s="232" t="s">
        <v>201</v>
      </c>
      <c r="AE61" s="228" t="s">
        <v>201</v>
      </c>
      <c r="AF61" s="229" t="s">
        <v>201</v>
      </c>
      <c r="AG61" s="229" t="s">
        <v>201</v>
      </c>
      <c r="AH61" s="230" t="s">
        <v>46</v>
      </c>
    </row>
    <row r="62" spans="1:34" s="6" customFormat="1" ht="257.25" customHeight="1" x14ac:dyDescent="0.25">
      <c r="A62" s="236">
        <v>4795</v>
      </c>
      <c r="B62" s="172" t="s">
        <v>315</v>
      </c>
      <c r="C62" s="13" t="s">
        <v>185</v>
      </c>
      <c r="D62" s="220" t="s">
        <v>199</v>
      </c>
      <c r="E62" s="164" t="s">
        <v>379</v>
      </c>
      <c r="F62" s="18" t="s">
        <v>201</v>
      </c>
      <c r="G62" s="231">
        <v>45982</v>
      </c>
      <c r="H62" s="237" t="s">
        <v>201</v>
      </c>
      <c r="I62" s="231" t="s">
        <v>201</v>
      </c>
      <c r="J62" s="231">
        <v>45992</v>
      </c>
      <c r="K62" s="231" t="s">
        <v>201</v>
      </c>
      <c r="L62" s="231" t="s">
        <v>201</v>
      </c>
      <c r="M62" s="231">
        <v>45992</v>
      </c>
      <c r="N62" s="231">
        <v>45996</v>
      </c>
      <c r="O62" s="231">
        <v>46000</v>
      </c>
      <c r="P62" s="231"/>
      <c r="Q62" s="231">
        <v>46002</v>
      </c>
      <c r="R62" s="231">
        <v>46007</v>
      </c>
      <c r="S62" s="231">
        <v>46007</v>
      </c>
      <c r="T62" s="223" t="s">
        <v>200</v>
      </c>
      <c r="U62" s="224">
        <v>175500</v>
      </c>
      <c r="V62" s="238">
        <v>175500</v>
      </c>
      <c r="W62" s="118"/>
      <c r="X62" s="224">
        <v>172250</v>
      </c>
      <c r="Y62" s="239">
        <v>172250</v>
      </c>
      <c r="Z62" s="117"/>
      <c r="AA62" s="227" t="s">
        <v>254</v>
      </c>
      <c r="AB62" s="232" t="s">
        <v>201</v>
      </c>
      <c r="AC62" s="232" t="s">
        <v>201</v>
      </c>
      <c r="AD62" s="232" t="s">
        <v>201</v>
      </c>
      <c r="AE62" s="228" t="s">
        <v>201</v>
      </c>
      <c r="AF62" s="229" t="s">
        <v>201</v>
      </c>
      <c r="AG62" s="229" t="s">
        <v>201</v>
      </c>
      <c r="AH62" s="230" t="s">
        <v>46</v>
      </c>
    </row>
    <row r="63" spans="1:34" s="6" customFormat="1" ht="257.25" customHeight="1" x14ac:dyDescent="0.25">
      <c r="A63" s="236">
        <v>6358</v>
      </c>
      <c r="B63" s="172" t="s">
        <v>142</v>
      </c>
      <c r="C63" s="13" t="s">
        <v>190</v>
      </c>
      <c r="D63" s="220" t="s">
        <v>199</v>
      </c>
      <c r="E63" s="164" t="s">
        <v>379</v>
      </c>
      <c r="F63" s="18" t="s">
        <v>201</v>
      </c>
      <c r="G63" s="231">
        <v>45982</v>
      </c>
      <c r="H63" s="237" t="s">
        <v>201</v>
      </c>
      <c r="I63" s="231" t="s">
        <v>201</v>
      </c>
      <c r="J63" s="231">
        <v>46001</v>
      </c>
      <c r="K63" s="231" t="s">
        <v>201</v>
      </c>
      <c r="L63" s="231" t="s">
        <v>201</v>
      </c>
      <c r="M63" s="231">
        <v>46001</v>
      </c>
      <c r="N63" s="231">
        <v>46002</v>
      </c>
      <c r="O63" s="231">
        <v>46002</v>
      </c>
      <c r="P63" s="231"/>
      <c r="Q63" s="231">
        <v>46003</v>
      </c>
      <c r="R63" s="231">
        <v>46007</v>
      </c>
      <c r="S63" s="231">
        <v>46007</v>
      </c>
      <c r="T63" s="223" t="s">
        <v>200</v>
      </c>
      <c r="U63" s="224">
        <v>99242</v>
      </c>
      <c r="V63" s="238">
        <v>99242</v>
      </c>
      <c r="W63" s="118"/>
      <c r="X63" s="224">
        <v>99242</v>
      </c>
      <c r="Y63" s="239">
        <v>99242</v>
      </c>
      <c r="Z63" s="117"/>
      <c r="AA63" s="227" t="s">
        <v>254</v>
      </c>
      <c r="AB63" s="232" t="s">
        <v>201</v>
      </c>
      <c r="AC63" s="232" t="s">
        <v>201</v>
      </c>
      <c r="AD63" s="232" t="s">
        <v>201</v>
      </c>
      <c r="AE63" s="228" t="s">
        <v>201</v>
      </c>
      <c r="AF63" s="229" t="s">
        <v>201</v>
      </c>
      <c r="AG63" s="229" t="s">
        <v>201</v>
      </c>
      <c r="AH63" s="230" t="s">
        <v>46</v>
      </c>
    </row>
    <row r="64" spans="1:34" s="6" customFormat="1" ht="257.25" customHeight="1" x14ac:dyDescent="0.25">
      <c r="A64" s="236">
        <v>6222</v>
      </c>
      <c r="B64" s="172" t="s">
        <v>318</v>
      </c>
      <c r="C64" s="13" t="s">
        <v>192</v>
      </c>
      <c r="D64" s="220" t="s">
        <v>199</v>
      </c>
      <c r="E64" s="164" t="s">
        <v>379</v>
      </c>
      <c r="F64" s="18" t="s">
        <v>201</v>
      </c>
      <c r="G64" s="231">
        <v>45982</v>
      </c>
      <c r="H64" s="237" t="s">
        <v>201</v>
      </c>
      <c r="I64" s="231" t="s">
        <v>201</v>
      </c>
      <c r="J64" s="231">
        <v>45992</v>
      </c>
      <c r="K64" s="231" t="s">
        <v>201</v>
      </c>
      <c r="L64" s="231" t="s">
        <v>201</v>
      </c>
      <c r="M64" s="231">
        <v>45992</v>
      </c>
      <c r="N64" s="231">
        <v>45994</v>
      </c>
      <c r="O64" s="231">
        <v>46000</v>
      </c>
      <c r="P64" s="231"/>
      <c r="Q64" s="231">
        <v>46005</v>
      </c>
      <c r="R64" s="231">
        <v>46010</v>
      </c>
      <c r="S64" s="231">
        <v>46010</v>
      </c>
      <c r="T64" s="223" t="s">
        <v>200</v>
      </c>
      <c r="U64" s="224">
        <v>78000</v>
      </c>
      <c r="V64" s="238">
        <v>78000</v>
      </c>
      <c r="W64" s="118"/>
      <c r="X64" s="224">
        <v>78000</v>
      </c>
      <c r="Y64" s="239">
        <v>78000</v>
      </c>
      <c r="Z64" s="117"/>
      <c r="AA64" s="227" t="s">
        <v>254</v>
      </c>
      <c r="AB64" s="232" t="s">
        <v>201</v>
      </c>
      <c r="AC64" s="232" t="s">
        <v>201</v>
      </c>
      <c r="AD64" s="232" t="s">
        <v>201</v>
      </c>
      <c r="AE64" s="228" t="s">
        <v>201</v>
      </c>
      <c r="AF64" s="229" t="s">
        <v>201</v>
      </c>
      <c r="AG64" s="229" t="s">
        <v>201</v>
      </c>
      <c r="AH64" s="230" t="s">
        <v>46</v>
      </c>
    </row>
    <row r="65" spans="1:34" s="6" customFormat="1" ht="257.25" customHeight="1" x14ac:dyDescent="0.25">
      <c r="A65" s="236" t="s">
        <v>273</v>
      </c>
      <c r="B65" s="172" t="s">
        <v>318</v>
      </c>
      <c r="C65" s="13" t="s">
        <v>192</v>
      </c>
      <c r="D65" s="220" t="s">
        <v>199</v>
      </c>
      <c r="E65" s="164" t="s">
        <v>379</v>
      </c>
      <c r="F65" s="18">
        <v>45980</v>
      </c>
      <c r="G65" s="231">
        <v>45982</v>
      </c>
      <c r="H65" s="237" t="s">
        <v>201</v>
      </c>
      <c r="I65" s="231" t="s">
        <v>201</v>
      </c>
      <c r="J65" s="231">
        <v>45994</v>
      </c>
      <c r="K65" s="231" t="s">
        <v>201</v>
      </c>
      <c r="L65" s="231" t="s">
        <v>201</v>
      </c>
      <c r="M65" s="231">
        <v>45994</v>
      </c>
      <c r="N65" s="231" t="s">
        <v>201</v>
      </c>
      <c r="O65" s="231">
        <v>46001</v>
      </c>
      <c r="P65" s="231"/>
      <c r="Q65" s="231">
        <v>46002</v>
      </c>
      <c r="R65" s="231">
        <v>46002</v>
      </c>
      <c r="S65" s="231">
        <v>46002</v>
      </c>
      <c r="T65" s="223" t="s">
        <v>200</v>
      </c>
      <c r="U65" s="224">
        <v>44150</v>
      </c>
      <c r="V65" s="238">
        <v>44150</v>
      </c>
      <c r="W65" s="118"/>
      <c r="X65" s="224">
        <v>44150</v>
      </c>
      <c r="Y65" s="239">
        <v>44150</v>
      </c>
      <c r="Z65" s="117"/>
      <c r="AA65" s="227" t="s">
        <v>254</v>
      </c>
      <c r="AB65" s="232" t="s">
        <v>201</v>
      </c>
      <c r="AC65" s="232" t="s">
        <v>201</v>
      </c>
      <c r="AD65" s="232" t="s">
        <v>201</v>
      </c>
      <c r="AE65" s="228" t="s">
        <v>201</v>
      </c>
      <c r="AF65" s="229" t="s">
        <v>201</v>
      </c>
      <c r="AG65" s="229" t="s">
        <v>201</v>
      </c>
      <c r="AH65" s="230" t="s">
        <v>46</v>
      </c>
    </row>
    <row r="66" spans="1:34" s="6" customFormat="1" ht="257.25" customHeight="1" x14ac:dyDescent="0.25">
      <c r="A66" s="236" t="s">
        <v>275</v>
      </c>
      <c r="B66" s="172" t="s">
        <v>318</v>
      </c>
      <c r="C66" s="13" t="s">
        <v>351</v>
      </c>
      <c r="D66" s="220" t="s">
        <v>199</v>
      </c>
      <c r="E66" s="164" t="s">
        <v>379</v>
      </c>
      <c r="F66" s="18">
        <v>45980</v>
      </c>
      <c r="G66" s="231">
        <v>45982</v>
      </c>
      <c r="H66" s="237" t="s">
        <v>201</v>
      </c>
      <c r="I66" s="231" t="s">
        <v>201</v>
      </c>
      <c r="J66" s="231">
        <v>45992</v>
      </c>
      <c r="K66" s="231" t="s">
        <v>201</v>
      </c>
      <c r="L66" s="231" t="s">
        <v>201</v>
      </c>
      <c r="M66" s="231">
        <v>45992</v>
      </c>
      <c r="N66" s="231" t="s">
        <v>201</v>
      </c>
      <c r="O66" s="231">
        <v>46001</v>
      </c>
      <c r="P66" s="231"/>
      <c r="Q66" s="231">
        <v>46002</v>
      </c>
      <c r="R66" s="231">
        <v>46010</v>
      </c>
      <c r="S66" s="231">
        <v>46010</v>
      </c>
      <c r="T66" s="223" t="s">
        <v>200</v>
      </c>
      <c r="U66" s="224">
        <v>25300</v>
      </c>
      <c r="V66" s="238">
        <v>25300</v>
      </c>
      <c r="W66" s="118"/>
      <c r="X66" s="224">
        <v>25300</v>
      </c>
      <c r="Y66" s="239">
        <v>25300</v>
      </c>
      <c r="Z66" s="117"/>
      <c r="AA66" s="227" t="s">
        <v>254</v>
      </c>
      <c r="AB66" s="232" t="s">
        <v>201</v>
      </c>
      <c r="AC66" s="232" t="s">
        <v>201</v>
      </c>
      <c r="AD66" s="232" t="s">
        <v>201</v>
      </c>
      <c r="AE66" s="228" t="s">
        <v>201</v>
      </c>
      <c r="AF66" s="229" t="s">
        <v>201</v>
      </c>
      <c r="AG66" s="229" t="s">
        <v>201</v>
      </c>
      <c r="AH66" s="230" t="s">
        <v>46</v>
      </c>
    </row>
    <row r="67" spans="1:34" s="6" customFormat="1" ht="257.25" customHeight="1" x14ac:dyDescent="0.25">
      <c r="A67" s="236" t="s">
        <v>276</v>
      </c>
      <c r="B67" s="172" t="s">
        <v>318</v>
      </c>
      <c r="C67" s="13" t="s">
        <v>351</v>
      </c>
      <c r="D67" s="220" t="s">
        <v>199</v>
      </c>
      <c r="E67" s="164" t="s">
        <v>379</v>
      </c>
      <c r="F67" s="18">
        <v>45980</v>
      </c>
      <c r="G67" s="231">
        <v>45982</v>
      </c>
      <c r="H67" s="237" t="s">
        <v>201</v>
      </c>
      <c r="I67" s="231" t="s">
        <v>201</v>
      </c>
      <c r="J67" s="231"/>
      <c r="K67" s="231" t="s">
        <v>201</v>
      </c>
      <c r="L67" s="231" t="s">
        <v>201</v>
      </c>
      <c r="M67" s="231">
        <v>45992</v>
      </c>
      <c r="N67" s="231" t="s">
        <v>201</v>
      </c>
      <c r="O67" s="231">
        <v>46001</v>
      </c>
      <c r="P67" s="231"/>
      <c r="Q67" s="231">
        <v>46006</v>
      </c>
      <c r="R67" s="231">
        <v>46011</v>
      </c>
      <c r="S67" s="231">
        <v>46011</v>
      </c>
      <c r="T67" s="223" t="s">
        <v>200</v>
      </c>
      <c r="U67" s="224">
        <v>21500</v>
      </c>
      <c r="V67" s="238">
        <v>21500</v>
      </c>
      <c r="W67" s="118"/>
      <c r="X67" s="224">
        <v>21500</v>
      </c>
      <c r="Y67" s="239">
        <v>21500</v>
      </c>
      <c r="Z67" s="117"/>
      <c r="AA67" s="227" t="s">
        <v>254</v>
      </c>
      <c r="AB67" s="232" t="s">
        <v>201</v>
      </c>
      <c r="AC67" s="232" t="s">
        <v>201</v>
      </c>
      <c r="AD67" s="232" t="s">
        <v>201</v>
      </c>
      <c r="AE67" s="228" t="s">
        <v>201</v>
      </c>
      <c r="AF67" s="229" t="s">
        <v>201</v>
      </c>
      <c r="AG67" s="229" t="s">
        <v>201</v>
      </c>
      <c r="AH67" s="230" t="s">
        <v>46</v>
      </c>
    </row>
    <row r="68" spans="1:34" s="6" customFormat="1" ht="257.25" customHeight="1" x14ac:dyDescent="0.25">
      <c r="A68" s="236" t="s">
        <v>282</v>
      </c>
      <c r="B68" s="172" t="s">
        <v>157</v>
      </c>
      <c r="C68" s="13" t="s">
        <v>348</v>
      </c>
      <c r="D68" s="220" t="s">
        <v>199</v>
      </c>
      <c r="E68" s="164" t="s">
        <v>379</v>
      </c>
      <c r="F68" s="18">
        <v>45980</v>
      </c>
      <c r="G68" s="231">
        <v>45982</v>
      </c>
      <c r="H68" s="237" t="s">
        <v>201</v>
      </c>
      <c r="I68" s="231" t="s">
        <v>201</v>
      </c>
      <c r="J68" s="231">
        <v>45996</v>
      </c>
      <c r="K68" s="231" t="s">
        <v>201</v>
      </c>
      <c r="L68" s="231" t="s">
        <v>201</v>
      </c>
      <c r="M68" s="231">
        <v>45996</v>
      </c>
      <c r="N68" s="231" t="s">
        <v>201</v>
      </c>
      <c r="O68" s="231">
        <v>46001</v>
      </c>
      <c r="P68" s="231"/>
      <c r="Q68" s="231">
        <v>46003</v>
      </c>
      <c r="R68" s="231">
        <v>46006</v>
      </c>
      <c r="S68" s="231">
        <v>46006</v>
      </c>
      <c r="T68" s="223" t="s">
        <v>200</v>
      </c>
      <c r="U68" s="224">
        <v>6152</v>
      </c>
      <c r="V68" s="238">
        <v>6152</v>
      </c>
      <c r="W68" s="118"/>
      <c r="X68" s="224">
        <v>6112</v>
      </c>
      <c r="Y68" s="239">
        <v>6112</v>
      </c>
      <c r="Z68" s="117"/>
      <c r="AA68" s="227" t="s">
        <v>254</v>
      </c>
      <c r="AB68" s="232" t="s">
        <v>201</v>
      </c>
      <c r="AC68" s="232" t="s">
        <v>201</v>
      </c>
      <c r="AD68" s="232" t="s">
        <v>201</v>
      </c>
      <c r="AE68" s="228" t="s">
        <v>201</v>
      </c>
      <c r="AF68" s="229" t="s">
        <v>201</v>
      </c>
      <c r="AG68" s="229" t="s">
        <v>201</v>
      </c>
      <c r="AH68" s="230" t="s">
        <v>46</v>
      </c>
    </row>
    <row r="69" spans="1:34" s="6" customFormat="1" ht="257.25" customHeight="1" x14ac:dyDescent="0.25">
      <c r="A69" s="236" t="s">
        <v>286</v>
      </c>
      <c r="B69" s="172" t="s">
        <v>318</v>
      </c>
      <c r="C69" s="13" t="s">
        <v>357</v>
      </c>
      <c r="D69" s="220" t="s">
        <v>199</v>
      </c>
      <c r="E69" s="164" t="s">
        <v>379</v>
      </c>
      <c r="F69" s="18">
        <v>45980</v>
      </c>
      <c r="G69" s="231">
        <v>45982</v>
      </c>
      <c r="H69" s="237" t="s">
        <v>201</v>
      </c>
      <c r="I69" s="231" t="s">
        <v>201</v>
      </c>
      <c r="J69" s="231">
        <v>45994</v>
      </c>
      <c r="K69" s="231" t="s">
        <v>201</v>
      </c>
      <c r="L69" s="231" t="s">
        <v>201</v>
      </c>
      <c r="M69" s="231">
        <v>45994</v>
      </c>
      <c r="N69" s="231" t="s">
        <v>201</v>
      </c>
      <c r="O69" s="231">
        <v>46001</v>
      </c>
      <c r="P69" s="231"/>
      <c r="Q69" s="231">
        <v>46006</v>
      </c>
      <c r="R69" s="231">
        <v>46006</v>
      </c>
      <c r="S69" s="231">
        <v>46006</v>
      </c>
      <c r="T69" s="223" t="s">
        <v>200</v>
      </c>
      <c r="U69" s="224">
        <v>3150</v>
      </c>
      <c r="V69" s="238">
        <v>3150</v>
      </c>
      <c r="W69" s="118"/>
      <c r="X69" s="224">
        <v>3150</v>
      </c>
      <c r="Y69" s="239">
        <v>3150</v>
      </c>
      <c r="Z69" s="117"/>
      <c r="AA69" s="227" t="s">
        <v>254</v>
      </c>
      <c r="AB69" s="232" t="s">
        <v>201</v>
      </c>
      <c r="AC69" s="232" t="s">
        <v>201</v>
      </c>
      <c r="AD69" s="232" t="s">
        <v>201</v>
      </c>
      <c r="AE69" s="228" t="s">
        <v>201</v>
      </c>
      <c r="AF69" s="229" t="s">
        <v>201</v>
      </c>
      <c r="AG69" s="229" t="s">
        <v>201</v>
      </c>
      <c r="AH69" s="230" t="s">
        <v>46</v>
      </c>
    </row>
    <row r="70" spans="1:34" s="6" customFormat="1" ht="257.25" customHeight="1" x14ac:dyDescent="0.25">
      <c r="A70" s="236">
        <v>5457</v>
      </c>
      <c r="B70" s="172" t="s">
        <v>318</v>
      </c>
      <c r="C70" s="13" t="s">
        <v>192</v>
      </c>
      <c r="D70" s="220" t="s">
        <v>199</v>
      </c>
      <c r="E70" s="164" t="s">
        <v>379</v>
      </c>
      <c r="F70" s="18" t="s">
        <v>201</v>
      </c>
      <c r="G70" s="231">
        <v>45982</v>
      </c>
      <c r="H70" s="237" t="s">
        <v>201</v>
      </c>
      <c r="I70" s="231" t="s">
        <v>201</v>
      </c>
      <c r="J70" s="231">
        <v>45996</v>
      </c>
      <c r="K70" s="231" t="s">
        <v>201</v>
      </c>
      <c r="L70" s="231" t="s">
        <v>201</v>
      </c>
      <c r="M70" s="231">
        <v>45992</v>
      </c>
      <c r="N70" s="231" t="s">
        <v>201</v>
      </c>
      <c r="O70" s="231">
        <v>46000</v>
      </c>
      <c r="P70" s="231"/>
      <c r="Q70" s="231">
        <v>46005</v>
      </c>
      <c r="R70" s="231">
        <v>46010</v>
      </c>
      <c r="S70" s="231">
        <v>46010</v>
      </c>
      <c r="T70" s="223" t="s">
        <v>200</v>
      </c>
      <c r="U70" s="224">
        <v>2500</v>
      </c>
      <c r="V70" s="238">
        <v>2500</v>
      </c>
      <c r="W70" s="118"/>
      <c r="X70" s="224">
        <v>2500</v>
      </c>
      <c r="Y70" s="239">
        <v>2500</v>
      </c>
      <c r="Z70" s="117"/>
      <c r="AA70" s="227" t="s">
        <v>254</v>
      </c>
      <c r="AB70" s="232" t="s">
        <v>201</v>
      </c>
      <c r="AC70" s="232" t="s">
        <v>201</v>
      </c>
      <c r="AD70" s="232" t="s">
        <v>201</v>
      </c>
      <c r="AE70" s="228" t="s">
        <v>201</v>
      </c>
      <c r="AF70" s="229" t="s">
        <v>201</v>
      </c>
      <c r="AG70" s="229" t="s">
        <v>201</v>
      </c>
      <c r="AH70" s="230" t="s">
        <v>46</v>
      </c>
    </row>
    <row r="71" spans="1:34" s="6" customFormat="1" ht="257.25" customHeight="1" x14ac:dyDescent="0.25">
      <c r="A71" s="236" t="s">
        <v>287</v>
      </c>
      <c r="B71" s="172" t="s">
        <v>318</v>
      </c>
      <c r="C71" s="13" t="s">
        <v>192</v>
      </c>
      <c r="D71" s="220" t="s">
        <v>199</v>
      </c>
      <c r="E71" s="164" t="s">
        <v>379</v>
      </c>
      <c r="F71" s="18">
        <v>45980</v>
      </c>
      <c r="G71" s="231">
        <v>45982</v>
      </c>
      <c r="H71" s="237" t="s">
        <v>201</v>
      </c>
      <c r="I71" s="231" t="s">
        <v>201</v>
      </c>
      <c r="J71" s="231">
        <v>45994</v>
      </c>
      <c r="K71" s="231" t="s">
        <v>201</v>
      </c>
      <c r="L71" s="231" t="s">
        <v>201</v>
      </c>
      <c r="M71" s="231">
        <v>45994</v>
      </c>
      <c r="N71" s="231" t="s">
        <v>201</v>
      </c>
      <c r="O71" s="231">
        <v>46001</v>
      </c>
      <c r="P71" s="231"/>
      <c r="Q71" s="231">
        <v>46006</v>
      </c>
      <c r="R71" s="231">
        <v>46011</v>
      </c>
      <c r="S71" s="231">
        <v>46011</v>
      </c>
      <c r="T71" s="223" t="s">
        <v>200</v>
      </c>
      <c r="U71" s="224">
        <v>1950</v>
      </c>
      <c r="V71" s="238">
        <v>1950</v>
      </c>
      <c r="W71" s="118"/>
      <c r="X71" s="224">
        <v>1950</v>
      </c>
      <c r="Y71" s="239">
        <v>1950</v>
      </c>
      <c r="Z71" s="117"/>
      <c r="AA71" s="227" t="s">
        <v>254</v>
      </c>
      <c r="AB71" s="232" t="s">
        <v>201</v>
      </c>
      <c r="AC71" s="232" t="s">
        <v>201</v>
      </c>
      <c r="AD71" s="232" t="s">
        <v>201</v>
      </c>
      <c r="AE71" s="228" t="s">
        <v>201</v>
      </c>
      <c r="AF71" s="229" t="s">
        <v>201</v>
      </c>
      <c r="AG71" s="229" t="s">
        <v>201</v>
      </c>
      <c r="AH71" s="230" t="s">
        <v>46</v>
      </c>
    </row>
    <row r="72" spans="1:34" s="6" customFormat="1" ht="257.25" customHeight="1" x14ac:dyDescent="0.25">
      <c r="A72" s="236" t="s">
        <v>288</v>
      </c>
      <c r="B72" s="172" t="s">
        <v>179</v>
      </c>
      <c r="C72" s="13" t="s">
        <v>350</v>
      </c>
      <c r="D72" s="220" t="s">
        <v>199</v>
      </c>
      <c r="E72" s="164" t="s">
        <v>379</v>
      </c>
      <c r="F72" s="18">
        <v>45982</v>
      </c>
      <c r="G72" s="231">
        <v>45985</v>
      </c>
      <c r="H72" s="237" t="s">
        <v>201</v>
      </c>
      <c r="I72" s="231" t="s">
        <v>201</v>
      </c>
      <c r="J72" s="231">
        <v>45992</v>
      </c>
      <c r="K72" s="231" t="s">
        <v>201</v>
      </c>
      <c r="L72" s="231" t="s">
        <v>201</v>
      </c>
      <c r="M72" s="231">
        <v>45992</v>
      </c>
      <c r="N72" s="231">
        <v>45996</v>
      </c>
      <c r="O72" s="231">
        <v>46000</v>
      </c>
      <c r="P72" s="231"/>
      <c r="Q72" s="231">
        <v>46003</v>
      </c>
      <c r="R72" s="231">
        <v>46007</v>
      </c>
      <c r="S72" s="231">
        <v>46007</v>
      </c>
      <c r="T72" s="223" t="s">
        <v>200</v>
      </c>
      <c r="U72" s="224">
        <v>771776</v>
      </c>
      <c r="V72" s="238">
        <v>771776</v>
      </c>
      <c r="W72" s="118"/>
      <c r="X72" s="224">
        <v>771472</v>
      </c>
      <c r="Y72" s="239">
        <v>771472</v>
      </c>
      <c r="Z72" s="117"/>
      <c r="AA72" s="227" t="s">
        <v>254</v>
      </c>
      <c r="AB72" s="232" t="s">
        <v>201</v>
      </c>
      <c r="AC72" s="232" t="s">
        <v>201</v>
      </c>
      <c r="AD72" s="232" t="s">
        <v>201</v>
      </c>
      <c r="AE72" s="228" t="s">
        <v>201</v>
      </c>
      <c r="AF72" s="229" t="s">
        <v>201</v>
      </c>
      <c r="AG72" s="229" t="s">
        <v>201</v>
      </c>
      <c r="AH72" s="230" t="s">
        <v>46</v>
      </c>
    </row>
    <row r="73" spans="1:34" s="6" customFormat="1" ht="257.25" customHeight="1" x14ac:dyDescent="0.25">
      <c r="A73" s="236">
        <v>5798</v>
      </c>
      <c r="B73" s="172" t="s">
        <v>340</v>
      </c>
      <c r="C73" s="13" t="s">
        <v>185</v>
      </c>
      <c r="D73" s="220" t="s">
        <v>199</v>
      </c>
      <c r="E73" s="164" t="s">
        <v>379</v>
      </c>
      <c r="F73" s="18" t="s">
        <v>201</v>
      </c>
      <c r="G73" s="231">
        <v>45985</v>
      </c>
      <c r="H73" s="237" t="s">
        <v>201</v>
      </c>
      <c r="I73" s="231" t="s">
        <v>201</v>
      </c>
      <c r="J73" s="231">
        <v>45996</v>
      </c>
      <c r="K73" s="231" t="s">
        <v>201</v>
      </c>
      <c r="L73" s="231" t="s">
        <v>201</v>
      </c>
      <c r="M73" s="231">
        <v>45996</v>
      </c>
      <c r="N73" s="231">
        <v>46000</v>
      </c>
      <c r="O73" s="231">
        <v>46000</v>
      </c>
      <c r="P73" s="231"/>
      <c r="Q73" s="231">
        <v>46001</v>
      </c>
      <c r="R73" s="231">
        <v>46002</v>
      </c>
      <c r="S73" s="231">
        <v>46002</v>
      </c>
      <c r="T73" s="223" t="s">
        <v>200</v>
      </c>
      <c r="U73" s="224">
        <v>250000</v>
      </c>
      <c r="V73" s="238">
        <v>250000</v>
      </c>
      <c r="W73" s="118"/>
      <c r="X73" s="224">
        <v>250000</v>
      </c>
      <c r="Y73" s="239">
        <v>250000</v>
      </c>
      <c r="Z73" s="117"/>
      <c r="AA73" s="227" t="s">
        <v>254</v>
      </c>
      <c r="AB73" s="232" t="s">
        <v>201</v>
      </c>
      <c r="AC73" s="232" t="s">
        <v>201</v>
      </c>
      <c r="AD73" s="232" t="s">
        <v>201</v>
      </c>
      <c r="AE73" s="228" t="s">
        <v>201</v>
      </c>
      <c r="AF73" s="229" t="s">
        <v>201</v>
      </c>
      <c r="AG73" s="229" t="s">
        <v>201</v>
      </c>
      <c r="AH73" s="230" t="s">
        <v>46</v>
      </c>
    </row>
    <row r="74" spans="1:34" s="6" customFormat="1" ht="257.25" customHeight="1" x14ac:dyDescent="0.25">
      <c r="A74" s="236">
        <v>6299</v>
      </c>
      <c r="B74" s="172" t="s">
        <v>327</v>
      </c>
      <c r="C74" s="13" t="s">
        <v>355</v>
      </c>
      <c r="D74" s="220" t="s">
        <v>199</v>
      </c>
      <c r="E74" s="164" t="s">
        <v>379</v>
      </c>
      <c r="F74" s="18" t="s">
        <v>201</v>
      </c>
      <c r="G74" s="231">
        <v>45985</v>
      </c>
      <c r="H74" s="237" t="s">
        <v>201</v>
      </c>
      <c r="I74" s="231" t="s">
        <v>201</v>
      </c>
      <c r="J74" s="231">
        <v>45996</v>
      </c>
      <c r="K74" s="231" t="s">
        <v>201</v>
      </c>
      <c r="L74" s="231" t="s">
        <v>201</v>
      </c>
      <c r="M74" s="231">
        <v>45996</v>
      </c>
      <c r="N74" s="231">
        <v>46000</v>
      </c>
      <c r="O74" s="231">
        <v>46000</v>
      </c>
      <c r="P74" s="231"/>
      <c r="Q74" s="231">
        <v>46001</v>
      </c>
      <c r="R74" s="231">
        <v>46006</v>
      </c>
      <c r="S74" s="231">
        <v>46006</v>
      </c>
      <c r="T74" s="223" t="s">
        <v>200</v>
      </c>
      <c r="U74" s="224">
        <v>185249</v>
      </c>
      <c r="V74" s="238">
        <v>185249</v>
      </c>
      <c r="W74" s="118"/>
      <c r="X74" s="224">
        <v>185248</v>
      </c>
      <c r="Y74" s="239">
        <v>185248</v>
      </c>
      <c r="Z74" s="117"/>
      <c r="AA74" s="227" t="s">
        <v>254</v>
      </c>
      <c r="AB74" s="232" t="s">
        <v>201</v>
      </c>
      <c r="AC74" s="232" t="s">
        <v>201</v>
      </c>
      <c r="AD74" s="232" t="s">
        <v>201</v>
      </c>
      <c r="AE74" s="228" t="s">
        <v>201</v>
      </c>
      <c r="AF74" s="229" t="s">
        <v>201</v>
      </c>
      <c r="AG74" s="229" t="s">
        <v>201</v>
      </c>
      <c r="AH74" s="230" t="s">
        <v>46</v>
      </c>
    </row>
    <row r="75" spans="1:34" s="6" customFormat="1" ht="257.25" customHeight="1" x14ac:dyDescent="0.25">
      <c r="A75" s="236" t="s">
        <v>289</v>
      </c>
      <c r="B75" s="172" t="s">
        <v>318</v>
      </c>
      <c r="C75" s="13" t="s">
        <v>196</v>
      </c>
      <c r="D75" s="220" t="s">
        <v>199</v>
      </c>
      <c r="E75" s="164" t="s">
        <v>379</v>
      </c>
      <c r="F75" s="18">
        <v>45982</v>
      </c>
      <c r="G75" s="231">
        <v>45985</v>
      </c>
      <c r="H75" s="237" t="s">
        <v>201</v>
      </c>
      <c r="I75" s="231" t="s">
        <v>201</v>
      </c>
      <c r="J75" s="231">
        <v>45992</v>
      </c>
      <c r="K75" s="231" t="s">
        <v>201</v>
      </c>
      <c r="L75" s="231" t="s">
        <v>201</v>
      </c>
      <c r="M75" s="231">
        <v>45992</v>
      </c>
      <c r="N75" s="231">
        <v>45994</v>
      </c>
      <c r="O75" s="231">
        <v>46000</v>
      </c>
      <c r="P75" s="231"/>
      <c r="Q75" s="231">
        <v>46006</v>
      </c>
      <c r="R75" s="231">
        <v>46011</v>
      </c>
      <c r="S75" s="231">
        <v>46011</v>
      </c>
      <c r="T75" s="223" t="s">
        <v>200</v>
      </c>
      <c r="U75" s="224">
        <v>72622.5</v>
      </c>
      <c r="V75" s="238">
        <v>72622.5</v>
      </c>
      <c r="W75" s="118"/>
      <c r="X75" s="224">
        <v>72622.5</v>
      </c>
      <c r="Y75" s="239">
        <v>72622.5</v>
      </c>
      <c r="Z75" s="117"/>
      <c r="AA75" s="227" t="s">
        <v>254</v>
      </c>
      <c r="AB75" s="232" t="s">
        <v>201</v>
      </c>
      <c r="AC75" s="232" t="s">
        <v>201</v>
      </c>
      <c r="AD75" s="232" t="s">
        <v>201</v>
      </c>
      <c r="AE75" s="228" t="s">
        <v>201</v>
      </c>
      <c r="AF75" s="229" t="s">
        <v>201</v>
      </c>
      <c r="AG75" s="229" t="s">
        <v>201</v>
      </c>
      <c r="AH75" s="230" t="s">
        <v>46</v>
      </c>
    </row>
    <row r="76" spans="1:34" s="6" customFormat="1" ht="257.25" customHeight="1" x14ac:dyDescent="0.25">
      <c r="A76" s="236" t="s">
        <v>291</v>
      </c>
      <c r="B76" s="172" t="s">
        <v>342</v>
      </c>
      <c r="C76" s="13" t="s">
        <v>184</v>
      </c>
      <c r="D76" s="220" t="s">
        <v>199</v>
      </c>
      <c r="E76" s="164" t="s">
        <v>379</v>
      </c>
      <c r="F76" s="18">
        <v>45982</v>
      </c>
      <c r="G76" s="231">
        <v>45985</v>
      </c>
      <c r="H76" s="237" t="s">
        <v>201</v>
      </c>
      <c r="I76" s="231" t="s">
        <v>201</v>
      </c>
      <c r="J76" s="231">
        <v>45996</v>
      </c>
      <c r="K76" s="231" t="s">
        <v>201</v>
      </c>
      <c r="L76" s="231" t="s">
        <v>201</v>
      </c>
      <c r="M76" s="231">
        <v>45996</v>
      </c>
      <c r="N76" s="231" t="s">
        <v>201</v>
      </c>
      <c r="O76" s="231">
        <v>46001</v>
      </c>
      <c r="P76" s="231"/>
      <c r="Q76" s="231">
        <v>46003</v>
      </c>
      <c r="R76" s="231">
        <v>46006</v>
      </c>
      <c r="S76" s="231">
        <v>46006</v>
      </c>
      <c r="T76" s="223" t="s">
        <v>200</v>
      </c>
      <c r="U76" s="224">
        <v>25740</v>
      </c>
      <c r="V76" s="238">
        <v>25740</v>
      </c>
      <c r="W76" s="118"/>
      <c r="X76" s="224">
        <v>25740</v>
      </c>
      <c r="Y76" s="239">
        <v>25740</v>
      </c>
      <c r="Z76" s="117"/>
      <c r="AA76" s="227" t="s">
        <v>254</v>
      </c>
      <c r="AB76" s="232" t="s">
        <v>201</v>
      </c>
      <c r="AC76" s="232" t="s">
        <v>201</v>
      </c>
      <c r="AD76" s="232" t="s">
        <v>201</v>
      </c>
      <c r="AE76" s="228" t="s">
        <v>201</v>
      </c>
      <c r="AF76" s="229" t="s">
        <v>201</v>
      </c>
      <c r="AG76" s="229" t="s">
        <v>201</v>
      </c>
      <c r="AH76" s="230" t="s">
        <v>46</v>
      </c>
    </row>
    <row r="77" spans="1:34" s="6" customFormat="1" ht="257.25" customHeight="1" x14ac:dyDescent="0.25">
      <c r="A77" s="236" t="s">
        <v>292</v>
      </c>
      <c r="B77" s="172" t="s">
        <v>338</v>
      </c>
      <c r="C77" s="13" t="s">
        <v>351</v>
      </c>
      <c r="D77" s="220" t="s">
        <v>199</v>
      </c>
      <c r="E77" s="164" t="s">
        <v>379</v>
      </c>
      <c r="F77" s="18">
        <v>45982</v>
      </c>
      <c r="G77" s="231">
        <v>45985</v>
      </c>
      <c r="H77" s="237" t="s">
        <v>201</v>
      </c>
      <c r="I77" s="231" t="s">
        <v>201</v>
      </c>
      <c r="J77" s="231"/>
      <c r="K77" s="231" t="s">
        <v>201</v>
      </c>
      <c r="L77" s="231" t="s">
        <v>201</v>
      </c>
      <c r="M77" s="231">
        <v>0</v>
      </c>
      <c r="N77" s="231" t="s">
        <v>201</v>
      </c>
      <c r="O77" s="231">
        <v>46000</v>
      </c>
      <c r="P77" s="231"/>
      <c r="Q77" s="231">
        <v>46002</v>
      </c>
      <c r="R77" s="231">
        <v>46011</v>
      </c>
      <c r="S77" s="231">
        <v>46011</v>
      </c>
      <c r="T77" s="223" t="s">
        <v>200</v>
      </c>
      <c r="U77" s="224">
        <v>17525</v>
      </c>
      <c r="V77" s="238">
        <v>17525</v>
      </c>
      <c r="W77" s="118"/>
      <c r="X77" s="224">
        <v>17525</v>
      </c>
      <c r="Y77" s="239">
        <v>17525</v>
      </c>
      <c r="Z77" s="117"/>
      <c r="AA77" s="227" t="s">
        <v>254</v>
      </c>
      <c r="AB77" s="232" t="s">
        <v>201</v>
      </c>
      <c r="AC77" s="232" t="s">
        <v>201</v>
      </c>
      <c r="AD77" s="232" t="s">
        <v>201</v>
      </c>
      <c r="AE77" s="228" t="s">
        <v>201</v>
      </c>
      <c r="AF77" s="229" t="s">
        <v>201</v>
      </c>
      <c r="AG77" s="229" t="s">
        <v>201</v>
      </c>
      <c r="AH77" s="230" t="s">
        <v>46</v>
      </c>
    </row>
    <row r="78" spans="1:34" s="6" customFormat="1" ht="257.25" customHeight="1" x14ac:dyDescent="0.25">
      <c r="A78" s="236" t="s">
        <v>293</v>
      </c>
      <c r="B78" s="172" t="s">
        <v>343</v>
      </c>
      <c r="C78" s="13" t="s">
        <v>184</v>
      </c>
      <c r="D78" s="220" t="s">
        <v>199</v>
      </c>
      <c r="E78" s="164" t="s">
        <v>379</v>
      </c>
      <c r="F78" s="18">
        <v>45982</v>
      </c>
      <c r="G78" s="231">
        <v>45985</v>
      </c>
      <c r="H78" s="237" t="s">
        <v>201</v>
      </c>
      <c r="I78" s="231" t="s">
        <v>201</v>
      </c>
      <c r="J78" s="231">
        <v>45994</v>
      </c>
      <c r="K78" s="231" t="s">
        <v>201</v>
      </c>
      <c r="L78" s="231" t="s">
        <v>201</v>
      </c>
      <c r="M78" s="231">
        <v>45994</v>
      </c>
      <c r="N78" s="231" t="s">
        <v>201</v>
      </c>
      <c r="O78" s="231">
        <v>46001</v>
      </c>
      <c r="P78" s="231"/>
      <c r="Q78" s="231">
        <v>46003</v>
      </c>
      <c r="R78" s="231">
        <v>46011</v>
      </c>
      <c r="S78" s="231">
        <v>46011</v>
      </c>
      <c r="T78" s="223" t="s">
        <v>200</v>
      </c>
      <c r="U78" s="224">
        <v>16500</v>
      </c>
      <c r="V78" s="238">
        <v>16500</v>
      </c>
      <c r="W78" s="118"/>
      <c r="X78" s="224">
        <v>16500</v>
      </c>
      <c r="Y78" s="239">
        <v>16500</v>
      </c>
      <c r="Z78" s="117"/>
      <c r="AA78" s="227" t="s">
        <v>254</v>
      </c>
      <c r="AB78" s="232" t="s">
        <v>201</v>
      </c>
      <c r="AC78" s="232" t="s">
        <v>201</v>
      </c>
      <c r="AD78" s="232" t="s">
        <v>201</v>
      </c>
      <c r="AE78" s="228" t="s">
        <v>201</v>
      </c>
      <c r="AF78" s="229" t="s">
        <v>201</v>
      </c>
      <c r="AG78" s="229" t="s">
        <v>201</v>
      </c>
      <c r="AH78" s="230" t="s">
        <v>46</v>
      </c>
    </row>
    <row r="79" spans="1:34" s="6" customFormat="1" ht="257.25" customHeight="1" x14ac:dyDescent="0.25">
      <c r="A79" s="236" t="s">
        <v>266</v>
      </c>
      <c r="B79" s="172" t="s">
        <v>344</v>
      </c>
      <c r="C79" s="13" t="s">
        <v>186</v>
      </c>
      <c r="D79" s="220" t="s">
        <v>199</v>
      </c>
      <c r="E79" s="164" t="s">
        <v>381</v>
      </c>
      <c r="F79" s="18" t="s">
        <v>201</v>
      </c>
      <c r="G79" s="231">
        <v>45985</v>
      </c>
      <c r="H79" s="237" t="s">
        <v>201</v>
      </c>
      <c r="I79" s="231" t="s">
        <v>201</v>
      </c>
      <c r="J79" s="231">
        <v>45992</v>
      </c>
      <c r="K79" s="231" t="s">
        <v>201</v>
      </c>
      <c r="L79" s="231" t="s">
        <v>201</v>
      </c>
      <c r="M79" s="231">
        <v>45992</v>
      </c>
      <c r="N79" s="231">
        <v>46001</v>
      </c>
      <c r="O79" s="231">
        <v>46003</v>
      </c>
      <c r="P79" s="231"/>
      <c r="Q79" s="231">
        <v>46007</v>
      </c>
      <c r="R79" s="231" t="s">
        <v>201</v>
      </c>
      <c r="S79" s="231" t="s">
        <v>201</v>
      </c>
      <c r="T79" s="223" t="s">
        <v>200</v>
      </c>
      <c r="U79" s="224">
        <v>4786424.13</v>
      </c>
      <c r="V79" s="238">
        <v>4786424.13</v>
      </c>
      <c r="W79" s="118"/>
      <c r="X79" s="224">
        <v>4785400</v>
      </c>
      <c r="Y79" s="239">
        <v>4785400</v>
      </c>
      <c r="Z79" s="117"/>
      <c r="AA79" s="227" t="s">
        <v>254</v>
      </c>
      <c r="AB79" s="232" t="s">
        <v>201</v>
      </c>
      <c r="AC79" s="232" t="s">
        <v>201</v>
      </c>
      <c r="AD79" s="232" t="s">
        <v>201</v>
      </c>
      <c r="AE79" s="228" t="s">
        <v>201</v>
      </c>
      <c r="AF79" s="229" t="s">
        <v>201</v>
      </c>
      <c r="AG79" s="229" t="s">
        <v>201</v>
      </c>
      <c r="AH79" s="230" t="s">
        <v>46</v>
      </c>
    </row>
    <row r="80" spans="1:34" s="6" customFormat="1" ht="257.25" customHeight="1" x14ac:dyDescent="0.25">
      <c r="A80" s="236">
        <v>6359</v>
      </c>
      <c r="B80" s="172" t="s">
        <v>313</v>
      </c>
      <c r="C80" s="13" t="s">
        <v>350</v>
      </c>
      <c r="D80" s="220" t="s">
        <v>199</v>
      </c>
      <c r="E80" s="164" t="s">
        <v>380</v>
      </c>
      <c r="F80" s="18" t="s">
        <v>201</v>
      </c>
      <c r="G80" s="231">
        <v>45985</v>
      </c>
      <c r="H80" s="237" t="s">
        <v>201</v>
      </c>
      <c r="I80" s="231" t="s">
        <v>201</v>
      </c>
      <c r="J80" s="231">
        <v>45994</v>
      </c>
      <c r="K80" s="231" t="s">
        <v>201</v>
      </c>
      <c r="L80" s="231" t="s">
        <v>201</v>
      </c>
      <c r="M80" s="231">
        <v>45994</v>
      </c>
      <c r="N80" s="231" t="s">
        <v>201</v>
      </c>
      <c r="O80" s="231" t="s">
        <v>201</v>
      </c>
      <c r="P80" s="231"/>
      <c r="Q80" s="231" t="s">
        <v>201</v>
      </c>
      <c r="R80" s="231" t="s">
        <v>201</v>
      </c>
      <c r="S80" s="231" t="s">
        <v>201</v>
      </c>
      <c r="T80" s="223" t="s">
        <v>200</v>
      </c>
      <c r="U80" s="224">
        <v>200000</v>
      </c>
      <c r="V80" s="238">
        <v>200000</v>
      </c>
      <c r="W80" s="118"/>
      <c r="X80" s="224">
        <v>200000</v>
      </c>
      <c r="Y80" s="239">
        <v>200000</v>
      </c>
      <c r="Z80" s="117"/>
      <c r="AA80" s="227" t="s">
        <v>254</v>
      </c>
      <c r="AB80" s="232" t="s">
        <v>201</v>
      </c>
      <c r="AC80" s="232" t="s">
        <v>201</v>
      </c>
      <c r="AD80" s="232" t="s">
        <v>201</v>
      </c>
      <c r="AE80" s="228" t="s">
        <v>201</v>
      </c>
      <c r="AF80" s="229" t="s">
        <v>201</v>
      </c>
      <c r="AG80" s="229" t="s">
        <v>201</v>
      </c>
      <c r="AH80" s="230" t="s">
        <v>46</v>
      </c>
    </row>
    <row r="81" spans="1:34" s="6" customFormat="1" ht="257.25" customHeight="1" x14ac:dyDescent="0.25">
      <c r="A81" s="236">
        <v>6316</v>
      </c>
      <c r="B81" s="172" t="s">
        <v>179</v>
      </c>
      <c r="C81" s="13" t="s">
        <v>198</v>
      </c>
      <c r="D81" s="220" t="s">
        <v>199</v>
      </c>
      <c r="E81" s="164" t="s">
        <v>380</v>
      </c>
      <c r="F81" s="18" t="s">
        <v>201</v>
      </c>
      <c r="G81" s="231">
        <v>45985</v>
      </c>
      <c r="H81" s="237" t="s">
        <v>201</v>
      </c>
      <c r="I81" s="231" t="s">
        <v>201</v>
      </c>
      <c r="J81" s="231">
        <v>45994</v>
      </c>
      <c r="K81" s="231" t="s">
        <v>201</v>
      </c>
      <c r="L81" s="231" t="s">
        <v>201</v>
      </c>
      <c r="M81" s="231">
        <v>45994</v>
      </c>
      <c r="N81" s="231" t="s">
        <v>201</v>
      </c>
      <c r="O81" s="231" t="s">
        <v>201</v>
      </c>
      <c r="P81" s="231"/>
      <c r="Q81" s="231" t="s">
        <v>201</v>
      </c>
      <c r="R81" s="231" t="s">
        <v>201</v>
      </c>
      <c r="S81" s="231" t="s">
        <v>201</v>
      </c>
      <c r="T81" s="223" t="s">
        <v>200</v>
      </c>
      <c r="U81" s="224">
        <v>200000</v>
      </c>
      <c r="V81" s="238">
        <v>200000</v>
      </c>
      <c r="W81" s="118"/>
      <c r="X81" s="224">
        <v>200000</v>
      </c>
      <c r="Y81" s="239">
        <v>200000</v>
      </c>
      <c r="Z81" s="117"/>
      <c r="AA81" s="227" t="s">
        <v>254</v>
      </c>
      <c r="AB81" s="232" t="s">
        <v>201</v>
      </c>
      <c r="AC81" s="232" t="s">
        <v>201</v>
      </c>
      <c r="AD81" s="232" t="s">
        <v>201</v>
      </c>
      <c r="AE81" s="228" t="s">
        <v>201</v>
      </c>
      <c r="AF81" s="229" t="s">
        <v>201</v>
      </c>
      <c r="AG81" s="229" t="s">
        <v>201</v>
      </c>
      <c r="AH81" s="230" t="s">
        <v>46</v>
      </c>
    </row>
    <row r="82" spans="1:34" s="6" customFormat="1" ht="257.25" customHeight="1" x14ac:dyDescent="0.25">
      <c r="A82" s="236">
        <v>6350</v>
      </c>
      <c r="B82" s="172" t="s">
        <v>179</v>
      </c>
      <c r="C82" s="13" t="s">
        <v>353</v>
      </c>
      <c r="D82" s="220" t="s">
        <v>199</v>
      </c>
      <c r="E82" s="164" t="s">
        <v>380</v>
      </c>
      <c r="F82" s="18" t="s">
        <v>201</v>
      </c>
      <c r="G82" s="231">
        <v>45985</v>
      </c>
      <c r="H82" s="237" t="s">
        <v>201</v>
      </c>
      <c r="I82" s="231" t="s">
        <v>201</v>
      </c>
      <c r="J82" s="231">
        <v>45994</v>
      </c>
      <c r="K82" s="231" t="s">
        <v>201</v>
      </c>
      <c r="L82" s="231" t="s">
        <v>201</v>
      </c>
      <c r="M82" s="231">
        <v>45994</v>
      </c>
      <c r="N82" s="231" t="s">
        <v>201</v>
      </c>
      <c r="O82" s="231" t="s">
        <v>201</v>
      </c>
      <c r="P82" s="231"/>
      <c r="Q82" s="231" t="s">
        <v>201</v>
      </c>
      <c r="R82" s="231" t="s">
        <v>201</v>
      </c>
      <c r="S82" s="231" t="s">
        <v>201</v>
      </c>
      <c r="T82" s="223" t="s">
        <v>200</v>
      </c>
      <c r="U82" s="224">
        <v>150000</v>
      </c>
      <c r="V82" s="238">
        <v>150000</v>
      </c>
      <c r="W82" s="118"/>
      <c r="X82" s="224">
        <v>150000</v>
      </c>
      <c r="Y82" s="239">
        <v>150000</v>
      </c>
      <c r="Z82" s="117"/>
      <c r="AA82" s="227" t="s">
        <v>254</v>
      </c>
      <c r="AB82" s="232" t="s">
        <v>201</v>
      </c>
      <c r="AC82" s="232" t="s">
        <v>201</v>
      </c>
      <c r="AD82" s="232" t="s">
        <v>201</v>
      </c>
      <c r="AE82" s="228" t="s">
        <v>201</v>
      </c>
      <c r="AF82" s="229" t="s">
        <v>201</v>
      </c>
      <c r="AG82" s="229" t="s">
        <v>201</v>
      </c>
      <c r="AH82" s="230" t="s">
        <v>46</v>
      </c>
    </row>
    <row r="83" spans="1:34" s="6" customFormat="1" ht="257.25" customHeight="1" x14ac:dyDescent="0.25">
      <c r="A83" s="236">
        <v>6337</v>
      </c>
      <c r="B83" s="172" t="s">
        <v>318</v>
      </c>
      <c r="C83" s="13" t="s">
        <v>192</v>
      </c>
      <c r="D83" s="220" t="s">
        <v>199</v>
      </c>
      <c r="E83" s="164" t="s">
        <v>379</v>
      </c>
      <c r="F83" s="18" t="s">
        <v>201</v>
      </c>
      <c r="G83" s="231">
        <v>45989</v>
      </c>
      <c r="H83" s="237" t="s">
        <v>201</v>
      </c>
      <c r="I83" s="231" t="s">
        <v>201</v>
      </c>
      <c r="J83" s="231">
        <v>45996</v>
      </c>
      <c r="K83" s="231" t="s">
        <v>201</v>
      </c>
      <c r="L83" s="231" t="s">
        <v>201</v>
      </c>
      <c r="M83" s="231">
        <v>45996</v>
      </c>
      <c r="N83" s="231">
        <v>46002</v>
      </c>
      <c r="O83" s="231">
        <v>46002</v>
      </c>
      <c r="P83" s="231"/>
      <c r="Q83" s="231">
        <v>46005</v>
      </c>
      <c r="R83" s="231">
        <v>46010</v>
      </c>
      <c r="S83" s="231">
        <v>46010</v>
      </c>
      <c r="T83" s="223" t="s">
        <v>200</v>
      </c>
      <c r="U83" s="224">
        <v>63550</v>
      </c>
      <c r="V83" s="238">
        <v>63550</v>
      </c>
      <c r="W83" s="118"/>
      <c r="X83" s="224">
        <v>63550</v>
      </c>
      <c r="Y83" s="239">
        <v>63550</v>
      </c>
      <c r="Z83" s="117"/>
      <c r="AA83" s="227" t="s">
        <v>254</v>
      </c>
      <c r="AB83" s="232" t="s">
        <v>201</v>
      </c>
      <c r="AC83" s="232" t="s">
        <v>201</v>
      </c>
      <c r="AD83" s="232" t="s">
        <v>201</v>
      </c>
      <c r="AE83" s="228" t="s">
        <v>201</v>
      </c>
      <c r="AF83" s="229" t="s">
        <v>201</v>
      </c>
      <c r="AG83" s="229" t="s">
        <v>201</v>
      </c>
      <c r="AH83" s="230" t="s">
        <v>46</v>
      </c>
    </row>
    <row r="84" spans="1:34" s="6" customFormat="1" ht="257.25" customHeight="1" x14ac:dyDescent="0.25">
      <c r="A84" s="236" t="s">
        <v>296</v>
      </c>
      <c r="B84" s="172" t="s">
        <v>318</v>
      </c>
      <c r="C84" s="13" t="s">
        <v>349</v>
      </c>
      <c r="D84" s="220" t="s">
        <v>199</v>
      </c>
      <c r="E84" s="164" t="s">
        <v>379</v>
      </c>
      <c r="F84" s="18">
        <v>45987</v>
      </c>
      <c r="G84" s="231">
        <v>45989</v>
      </c>
      <c r="H84" s="237" t="s">
        <v>201</v>
      </c>
      <c r="I84" s="231" t="s">
        <v>201</v>
      </c>
      <c r="J84" s="231">
        <v>45996</v>
      </c>
      <c r="K84" s="231" t="s">
        <v>201</v>
      </c>
      <c r="L84" s="231" t="s">
        <v>201</v>
      </c>
      <c r="M84" s="231">
        <v>45996</v>
      </c>
      <c r="N84" s="231" t="s">
        <v>201</v>
      </c>
      <c r="O84" s="231">
        <v>46001</v>
      </c>
      <c r="P84" s="231"/>
      <c r="Q84" s="231">
        <v>46002</v>
      </c>
      <c r="R84" s="231">
        <v>46011</v>
      </c>
      <c r="S84" s="231">
        <v>46011</v>
      </c>
      <c r="T84" s="223" t="s">
        <v>200</v>
      </c>
      <c r="U84" s="224">
        <v>38000</v>
      </c>
      <c r="V84" s="238">
        <v>38000</v>
      </c>
      <c r="W84" s="118"/>
      <c r="X84" s="224">
        <v>38000</v>
      </c>
      <c r="Y84" s="239">
        <v>38000</v>
      </c>
      <c r="Z84" s="117"/>
      <c r="AA84" s="227" t="s">
        <v>254</v>
      </c>
      <c r="AB84" s="232" t="s">
        <v>201</v>
      </c>
      <c r="AC84" s="232" t="s">
        <v>201</v>
      </c>
      <c r="AD84" s="232" t="s">
        <v>201</v>
      </c>
      <c r="AE84" s="228" t="s">
        <v>201</v>
      </c>
      <c r="AF84" s="229" t="s">
        <v>201</v>
      </c>
      <c r="AG84" s="229" t="s">
        <v>201</v>
      </c>
      <c r="AH84" s="230" t="s">
        <v>46</v>
      </c>
    </row>
    <row r="85" spans="1:34" s="6" customFormat="1" ht="257.25" customHeight="1" x14ac:dyDescent="0.25">
      <c r="A85" s="236" t="s">
        <v>298</v>
      </c>
      <c r="B85" s="172" t="s">
        <v>316</v>
      </c>
      <c r="C85" s="13" t="s">
        <v>192</v>
      </c>
      <c r="D85" s="220" t="s">
        <v>199</v>
      </c>
      <c r="E85" s="164" t="s">
        <v>379</v>
      </c>
      <c r="F85" s="18">
        <v>45987</v>
      </c>
      <c r="G85" s="231">
        <v>45989</v>
      </c>
      <c r="H85" s="237" t="s">
        <v>201</v>
      </c>
      <c r="I85" s="231" t="s">
        <v>201</v>
      </c>
      <c r="J85" s="231">
        <v>45996</v>
      </c>
      <c r="K85" s="231" t="s">
        <v>201</v>
      </c>
      <c r="L85" s="231" t="s">
        <v>201</v>
      </c>
      <c r="M85" s="231">
        <v>45996</v>
      </c>
      <c r="N85" s="231" t="s">
        <v>201</v>
      </c>
      <c r="O85" s="231">
        <v>46001</v>
      </c>
      <c r="P85" s="231"/>
      <c r="Q85" s="231">
        <v>46003</v>
      </c>
      <c r="R85" s="231">
        <v>46003</v>
      </c>
      <c r="S85" s="231">
        <v>46003</v>
      </c>
      <c r="T85" s="223" t="s">
        <v>200</v>
      </c>
      <c r="U85" s="224">
        <v>37000</v>
      </c>
      <c r="V85" s="238">
        <v>37000</v>
      </c>
      <c r="W85" s="118"/>
      <c r="X85" s="224">
        <v>37000</v>
      </c>
      <c r="Y85" s="239">
        <v>37000</v>
      </c>
      <c r="Z85" s="117"/>
      <c r="AA85" s="227" t="s">
        <v>254</v>
      </c>
      <c r="AB85" s="232" t="s">
        <v>201</v>
      </c>
      <c r="AC85" s="232" t="s">
        <v>201</v>
      </c>
      <c r="AD85" s="232" t="s">
        <v>201</v>
      </c>
      <c r="AE85" s="228" t="s">
        <v>201</v>
      </c>
      <c r="AF85" s="229" t="s">
        <v>201</v>
      </c>
      <c r="AG85" s="229" t="s">
        <v>201</v>
      </c>
      <c r="AH85" s="230" t="s">
        <v>46</v>
      </c>
    </row>
    <row r="86" spans="1:34" s="6" customFormat="1" ht="257.25" customHeight="1" x14ac:dyDescent="0.25">
      <c r="A86" s="236" t="s">
        <v>300</v>
      </c>
      <c r="B86" s="172" t="s">
        <v>318</v>
      </c>
      <c r="C86" s="13" t="s">
        <v>192</v>
      </c>
      <c r="D86" s="220" t="s">
        <v>199</v>
      </c>
      <c r="E86" s="164" t="s">
        <v>379</v>
      </c>
      <c r="F86" s="18">
        <v>45987</v>
      </c>
      <c r="G86" s="231">
        <v>45989</v>
      </c>
      <c r="H86" s="237" t="s">
        <v>201</v>
      </c>
      <c r="I86" s="231" t="s">
        <v>201</v>
      </c>
      <c r="J86" s="231">
        <v>45994</v>
      </c>
      <c r="K86" s="231" t="s">
        <v>201</v>
      </c>
      <c r="L86" s="231" t="s">
        <v>201</v>
      </c>
      <c r="M86" s="231">
        <v>45994</v>
      </c>
      <c r="N86" s="231" t="s">
        <v>201</v>
      </c>
      <c r="O86" s="231">
        <v>46001</v>
      </c>
      <c r="P86" s="231"/>
      <c r="Q86" s="231">
        <v>46002</v>
      </c>
      <c r="R86" s="231">
        <v>46011</v>
      </c>
      <c r="S86" s="231">
        <v>45992</v>
      </c>
      <c r="T86" s="223" t="s">
        <v>200</v>
      </c>
      <c r="U86" s="224">
        <v>15500</v>
      </c>
      <c r="V86" s="238">
        <v>15500</v>
      </c>
      <c r="W86" s="118"/>
      <c r="X86" s="224">
        <v>15500</v>
      </c>
      <c r="Y86" s="239">
        <v>15500</v>
      </c>
      <c r="Z86" s="117"/>
      <c r="AA86" s="227" t="s">
        <v>254</v>
      </c>
      <c r="AB86" s="232" t="s">
        <v>201</v>
      </c>
      <c r="AC86" s="232" t="s">
        <v>201</v>
      </c>
      <c r="AD86" s="232" t="s">
        <v>201</v>
      </c>
      <c r="AE86" s="228" t="s">
        <v>201</v>
      </c>
      <c r="AF86" s="229" t="s">
        <v>201</v>
      </c>
      <c r="AG86" s="229" t="s">
        <v>201</v>
      </c>
      <c r="AH86" s="230" t="s">
        <v>46</v>
      </c>
    </row>
    <row r="87" spans="1:34" s="6" customFormat="1" ht="257.25" customHeight="1" x14ac:dyDescent="0.25">
      <c r="A87" s="236" t="s">
        <v>302</v>
      </c>
      <c r="B87" s="172" t="s">
        <v>318</v>
      </c>
      <c r="C87" s="13" t="s">
        <v>192</v>
      </c>
      <c r="D87" s="220" t="s">
        <v>199</v>
      </c>
      <c r="E87" s="164" t="s">
        <v>379</v>
      </c>
      <c r="F87" s="18">
        <v>45987</v>
      </c>
      <c r="G87" s="231">
        <v>45989</v>
      </c>
      <c r="H87" s="237" t="s">
        <v>201</v>
      </c>
      <c r="I87" s="231" t="s">
        <v>201</v>
      </c>
      <c r="J87" s="231">
        <v>45994</v>
      </c>
      <c r="K87" s="231" t="s">
        <v>201</v>
      </c>
      <c r="L87" s="231" t="s">
        <v>201</v>
      </c>
      <c r="M87" s="231">
        <v>45994</v>
      </c>
      <c r="N87" s="231" t="s">
        <v>201</v>
      </c>
      <c r="O87" s="231">
        <v>46001</v>
      </c>
      <c r="P87" s="231"/>
      <c r="Q87" s="231">
        <v>46002</v>
      </c>
      <c r="R87" s="231">
        <v>46011</v>
      </c>
      <c r="S87" s="231">
        <v>46011</v>
      </c>
      <c r="T87" s="223" t="s">
        <v>200</v>
      </c>
      <c r="U87" s="224">
        <v>1750</v>
      </c>
      <c r="V87" s="238">
        <v>1750</v>
      </c>
      <c r="W87" s="118"/>
      <c r="X87" s="224">
        <v>1750</v>
      </c>
      <c r="Y87" s="239">
        <v>1750</v>
      </c>
      <c r="Z87" s="117"/>
      <c r="AA87" s="227" t="s">
        <v>254</v>
      </c>
      <c r="AB87" s="232" t="s">
        <v>201</v>
      </c>
      <c r="AC87" s="232" t="s">
        <v>201</v>
      </c>
      <c r="AD87" s="232" t="s">
        <v>201</v>
      </c>
      <c r="AE87" s="228" t="s">
        <v>201</v>
      </c>
      <c r="AF87" s="229" t="s">
        <v>201</v>
      </c>
      <c r="AG87" s="229" t="s">
        <v>201</v>
      </c>
      <c r="AH87" s="230" t="s">
        <v>46</v>
      </c>
    </row>
    <row r="88" spans="1:34" s="6" customFormat="1" ht="257.25" customHeight="1" x14ac:dyDescent="0.25">
      <c r="A88" s="236" t="s">
        <v>306</v>
      </c>
      <c r="B88" s="172" t="s">
        <v>347</v>
      </c>
      <c r="C88" s="13" t="s">
        <v>187</v>
      </c>
      <c r="D88" s="220" t="s">
        <v>199</v>
      </c>
      <c r="E88" s="164" t="s">
        <v>379</v>
      </c>
      <c r="F88" s="18">
        <v>45992</v>
      </c>
      <c r="G88" s="231">
        <v>45993</v>
      </c>
      <c r="H88" s="237" t="s">
        <v>201</v>
      </c>
      <c r="I88" s="231" t="s">
        <v>201</v>
      </c>
      <c r="J88" s="231">
        <v>45996</v>
      </c>
      <c r="K88" s="231" t="s">
        <v>201</v>
      </c>
      <c r="L88" s="231" t="s">
        <v>201</v>
      </c>
      <c r="M88" s="231">
        <v>45996</v>
      </c>
      <c r="N88" s="231" t="s">
        <v>201</v>
      </c>
      <c r="O88" s="231">
        <v>46001</v>
      </c>
      <c r="P88" s="231"/>
      <c r="Q88" s="231">
        <v>46004</v>
      </c>
      <c r="R88" s="231">
        <v>46011</v>
      </c>
      <c r="S88" s="231">
        <v>46011</v>
      </c>
      <c r="T88" s="223" t="s">
        <v>200</v>
      </c>
      <c r="U88" s="224">
        <v>25055</v>
      </c>
      <c r="V88" s="238">
        <v>25055</v>
      </c>
      <c r="W88" s="118"/>
      <c r="X88" s="224">
        <v>25055</v>
      </c>
      <c r="Y88" s="239">
        <v>25055</v>
      </c>
      <c r="Z88" s="117"/>
      <c r="AA88" s="227" t="s">
        <v>254</v>
      </c>
      <c r="AB88" s="232" t="s">
        <v>201</v>
      </c>
      <c r="AC88" s="232" t="s">
        <v>201</v>
      </c>
      <c r="AD88" s="232" t="s">
        <v>201</v>
      </c>
      <c r="AE88" s="228" t="s">
        <v>201</v>
      </c>
      <c r="AF88" s="229" t="s">
        <v>201</v>
      </c>
      <c r="AG88" s="229" t="s">
        <v>201</v>
      </c>
      <c r="AH88" s="230" t="s">
        <v>46</v>
      </c>
    </row>
    <row r="89" spans="1:34" s="6" customFormat="1" ht="257.25" customHeight="1" x14ac:dyDescent="0.25">
      <c r="A89" s="240">
        <v>6434</v>
      </c>
      <c r="B89" s="172" t="s">
        <v>308</v>
      </c>
      <c r="C89" s="13" t="s">
        <v>196</v>
      </c>
      <c r="D89" s="220" t="s">
        <v>199</v>
      </c>
      <c r="E89" s="164" t="s">
        <v>382</v>
      </c>
      <c r="F89" s="18" t="s">
        <v>201</v>
      </c>
      <c r="G89" s="241">
        <v>46008</v>
      </c>
      <c r="H89" s="237" t="s">
        <v>201</v>
      </c>
      <c r="I89" s="231" t="s">
        <v>201</v>
      </c>
      <c r="J89" s="231">
        <v>46008</v>
      </c>
      <c r="K89" s="231" t="s">
        <v>201</v>
      </c>
      <c r="L89" s="231" t="s">
        <v>201</v>
      </c>
      <c r="M89" s="231">
        <v>46008</v>
      </c>
      <c r="N89" s="231">
        <v>46008</v>
      </c>
      <c r="O89" s="231">
        <v>46008</v>
      </c>
      <c r="P89" s="231"/>
      <c r="Q89" s="231">
        <v>46009</v>
      </c>
      <c r="R89" s="231">
        <v>46013</v>
      </c>
      <c r="S89" s="231">
        <v>46013</v>
      </c>
      <c r="T89" s="223" t="s">
        <v>200</v>
      </c>
      <c r="U89" s="224">
        <v>4515000</v>
      </c>
      <c r="V89" s="238">
        <v>4515000</v>
      </c>
      <c r="W89" s="118"/>
      <c r="X89" s="224">
        <v>4515000</v>
      </c>
      <c r="Y89" s="239">
        <v>4515000</v>
      </c>
      <c r="Z89" s="117"/>
      <c r="AA89" s="227" t="s">
        <v>254</v>
      </c>
      <c r="AB89" s="232" t="s">
        <v>201</v>
      </c>
      <c r="AC89" s="232" t="s">
        <v>201</v>
      </c>
      <c r="AD89" s="232" t="s">
        <v>201</v>
      </c>
      <c r="AE89" s="228" t="s">
        <v>201</v>
      </c>
      <c r="AF89" s="229" t="s">
        <v>201</v>
      </c>
      <c r="AG89" s="229" t="s">
        <v>201</v>
      </c>
      <c r="AH89" s="230" t="s">
        <v>46</v>
      </c>
    </row>
    <row r="90" spans="1:34" s="6" customFormat="1" ht="257.25" customHeight="1" x14ac:dyDescent="0.25">
      <c r="A90" s="236" t="s">
        <v>358</v>
      </c>
      <c r="B90" s="172" t="s">
        <v>313</v>
      </c>
      <c r="C90" s="23" t="s">
        <v>350</v>
      </c>
      <c r="D90" s="220" t="s">
        <v>199</v>
      </c>
      <c r="E90" s="164" t="s">
        <v>380</v>
      </c>
      <c r="F90" s="18" t="s">
        <v>201</v>
      </c>
      <c r="G90" s="231">
        <v>45875</v>
      </c>
      <c r="H90" s="237" t="s">
        <v>201</v>
      </c>
      <c r="I90" s="231" t="s">
        <v>201</v>
      </c>
      <c r="J90" s="231" t="s">
        <v>201</v>
      </c>
      <c r="K90" s="231" t="s">
        <v>201</v>
      </c>
      <c r="L90" s="231" t="s">
        <v>201</v>
      </c>
      <c r="M90" s="231" t="s">
        <v>201</v>
      </c>
      <c r="N90" s="231" t="s">
        <v>201</v>
      </c>
      <c r="O90" s="231" t="s">
        <v>201</v>
      </c>
      <c r="P90" s="231"/>
      <c r="Q90" s="231" t="s">
        <v>201</v>
      </c>
      <c r="R90" s="231" t="s">
        <v>201</v>
      </c>
      <c r="S90" s="231" t="s">
        <v>201</v>
      </c>
      <c r="T90" s="223" t="s">
        <v>200</v>
      </c>
      <c r="U90" s="224">
        <v>200000</v>
      </c>
      <c r="V90" s="238">
        <v>200000</v>
      </c>
      <c r="W90" s="118"/>
      <c r="X90" s="224">
        <v>200000</v>
      </c>
      <c r="Y90" s="239">
        <v>200000</v>
      </c>
      <c r="Z90" s="117"/>
      <c r="AA90" s="227" t="s">
        <v>254</v>
      </c>
      <c r="AB90" s="232" t="s">
        <v>201</v>
      </c>
      <c r="AC90" s="232" t="s">
        <v>201</v>
      </c>
      <c r="AD90" s="232" t="s">
        <v>201</v>
      </c>
      <c r="AE90" s="228" t="s">
        <v>201</v>
      </c>
      <c r="AF90" s="229" t="s">
        <v>201</v>
      </c>
      <c r="AG90" s="229" t="s">
        <v>201</v>
      </c>
      <c r="AH90" s="230" t="s">
        <v>46</v>
      </c>
    </row>
    <row r="91" spans="1:34" s="6" customFormat="1" ht="257.25" customHeight="1" x14ac:dyDescent="0.25">
      <c r="A91" s="236" t="s">
        <v>359</v>
      </c>
      <c r="B91" s="172" t="s">
        <v>313</v>
      </c>
      <c r="C91" s="23" t="s">
        <v>198</v>
      </c>
      <c r="D91" s="220" t="s">
        <v>199</v>
      </c>
      <c r="E91" s="164" t="s">
        <v>380</v>
      </c>
      <c r="F91" s="18" t="s">
        <v>201</v>
      </c>
      <c r="G91" s="231">
        <v>45875</v>
      </c>
      <c r="H91" s="237" t="s">
        <v>201</v>
      </c>
      <c r="I91" s="231" t="s">
        <v>201</v>
      </c>
      <c r="J91" s="231" t="s">
        <v>201</v>
      </c>
      <c r="K91" s="231" t="s">
        <v>201</v>
      </c>
      <c r="L91" s="231" t="s">
        <v>201</v>
      </c>
      <c r="M91" s="231" t="s">
        <v>201</v>
      </c>
      <c r="N91" s="231" t="s">
        <v>201</v>
      </c>
      <c r="O91" s="231" t="s">
        <v>201</v>
      </c>
      <c r="P91" s="231"/>
      <c r="Q91" s="231" t="s">
        <v>201</v>
      </c>
      <c r="R91" s="231" t="s">
        <v>201</v>
      </c>
      <c r="S91" s="231" t="s">
        <v>201</v>
      </c>
      <c r="T91" s="223" t="s">
        <v>200</v>
      </c>
      <c r="U91" s="224">
        <v>200000</v>
      </c>
      <c r="V91" s="238">
        <v>200000</v>
      </c>
      <c r="W91" s="118"/>
      <c r="X91" s="224">
        <v>200000</v>
      </c>
      <c r="Y91" s="239">
        <v>200000</v>
      </c>
      <c r="Z91" s="117"/>
      <c r="AA91" s="227" t="s">
        <v>254</v>
      </c>
      <c r="AB91" s="232" t="s">
        <v>201</v>
      </c>
      <c r="AC91" s="232" t="s">
        <v>201</v>
      </c>
      <c r="AD91" s="232" t="s">
        <v>201</v>
      </c>
      <c r="AE91" s="228" t="s">
        <v>201</v>
      </c>
      <c r="AF91" s="229" t="s">
        <v>201</v>
      </c>
      <c r="AG91" s="229" t="s">
        <v>201</v>
      </c>
      <c r="AH91" s="230" t="s">
        <v>46</v>
      </c>
    </row>
    <row r="92" spans="1:34" s="6" customFormat="1" ht="257.25" customHeight="1" x14ac:dyDescent="0.25">
      <c r="A92" s="236" t="s">
        <v>360</v>
      </c>
      <c r="B92" s="172" t="s">
        <v>322</v>
      </c>
      <c r="C92" s="23" t="s">
        <v>194</v>
      </c>
      <c r="D92" s="220" t="s">
        <v>199</v>
      </c>
      <c r="E92" s="164" t="s">
        <v>380</v>
      </c>
      <c r="F92" s="18" t="s">
        <v>201</v>
      </c>
      <c r="G92" s="231">
        <v>45875</v>
      </c>
      <c r="H92" s="237" t="s">
        <v>201</v>
      </c>
      <c r="I92" s="231" t="s">
        <v>201</v>
      </c>
      <c r="J92" s="231" t="s">
        <v>201</v>
      </c>
      <c r="K92" s="231" t="s">
        <v>201</v>
      </c>
      <c r="L92" s="231" t="s">
        <v>201</v>
      </c>
      <c r="M92" s="231" t="s">
        <v>201</v>
      </c>
      <c r="N92" s="231" t="s">
        <v>201</v>
      </c>
      <c r="O92" s="231" t="s">
        <v>201</v>
      </c>
      <c r="P92" s="231"/>
      <c r="Q92" s="231" t="s">
        <v>201</v>
      </c>
      <c r="R92" s="231" t="s">
        <v>201</v>
      </c>
      <c r="S92" s="231" t="s">
        <v>201</v>
      </c>
      <c r="T92" s="223" t="s">
        <v>200</v>
      </c>
      <c r="U92" s="224">
        <v>150000</v>
      </c>
      <c r="V92" s="238">
        <v>150000</v>
      </c>
      <c r="W92" s="118"/>
      <c r="X92" s="224">
        <v>150000</v>
      </c>
      <c r="Y92" s="239">
        <v>150000</v>
      </c>
      <c r="Z92" s="117"/>
      <c r="AA92" s="227" t="s">
        <v>254</v>
      </c>
      <c r="AB92" s="232" t="s">
        <v>201</v>
      </c>
      <c r="AC92" s="232" t="s">
        <v>201</v>
      </c>
      <c r="AD92" s="232" t="s">
        <v>201</v>
      </c>
      <c r="AE92" s="228" t="s">
        <v>201</v>
      </c>
      <c r="AF92" s="229" t="s">
        <v>201</v>
      </c>
      <c r="AG92" s="229" t="s">
        <v>201</v>
      </c>
      <c r="AH92" s="230" t="s">
        <v>46</v>
      </c>
    </row>
    <row r="93" spans="1:34" s="6" customFormat="1" ht="257.25" customHeight="1" x14ac:dyDescent="0.25">
      <c r="A93" s="236" t="s">
        <v>361</v>
      </c>
      <c r="B93" s="172" t="s">
        <v>313</v>
      </c>
      <c r="C93" s="23" t="s">
        <v>353</v>
      </c>
      <c r="D93" s="220" t="s">
        <v>199</v>
      </c>
      <c r="E93" s="164" t="s">
        <v>380</v>
      </c>
      <c r="F93" s="18" t="s">
        <v>201</v>
      </c>
      <c r="G93" s="231">
        <v>45875</v>
      </c>
      <c r="H93" s="237" t="s">
        <v>201</v>
      </c>
      <c r="I93" s="231" t="s">
        <v>201</v>
      </c>
      <c r="J93" s="231" t="s">
        <v>201</v>
      </c>
      <c r="K93" s="231" t="s">
        <v>201</v>
      </c>
      <c r="L93" s="231" t="s">
        <v>201</v>
      </c>
      <c r="M93" s="231" t="s">
        <v>201</v>
      </c>
      <c r="N93" s="231" t="s">
        <v>201</v>
      </c>
      <c r="O93" s="231" t="s">
        <v>201</v>
      </c>
      <c r="P93" s="231"/>
      <c r="Q93" s="231" t="s">
        <v>201</v>
      </c>
      <c r="R93" s="231" t="s">
        <v>201</v>
      </c>
      <c r="S93" s="231" t="s">
        <v>201</v>
      </c>
      <c r="T93" s="223" t="s">
        <v>200</v>
      </c>
      <c r="U93" s="224">
        <v>150000</v>
      </c>
      <c r="V93" s="238">
        <v>150000</v>
      </c>
      <c r="W93" s="118"/>
      <c r="X93" s="224">
        <v>150000</v>
      </c>
      <c r="Y93" s="239">
        <v>150000</v>
      </c>
      <c r="Z93" s="117"/>
      <c r="AA93" s="227" t="s">
        <v>254</v>
      </c>
      <c r="AB93" s="232" t="s">
        <v>201</v>
      </c>
      <c r="AC93" s="232" t="s">
        <v>201</v>
      </c>
      <c r="AD93" s="232" t="s">
        <v>201</v>
      </c>
      <c r="AE93" s="228" t="s">
        <v>201</v>
      </c>
      <c r="AF93" s="229" t="s">
        <v>201</v>
      </c>
      <c r="AG93" s="229" t="s">
        <v>201</v>
      </c>
      <c r="AH93" s="230" t="s">
        <v>46</v>
      </c>
    </row>
    <row r="94" spans="1:34" s="6" customFormat="1" ht="257.25" customHeight="1" x14ac:dyDescent="0.25">
      <c r="A94" s="236" t="s">
        <v>362</v>
      </c>
      <c r="B94" s="172" t="s">
        <v>179</v>
      </c>
      <c r="C94" s="23" t="s">
        <v>353</v>
      </c>
      <c r="D94" s="220" t="s">
        <v>199</v>
      </c>
      <c r="E94" s="164" t="s">
        <v>380</v>
      </c>
      <c r="F94" s="18" t="s">
        <v>201</v>
      </c>
      <c r="G94" s="231">
        <v>45875</v>
      </c>
      <c r="H94" s="237" t="s">
        <v>201</v>
      </c>
      <c r="I94" s="231" t="s">
        <v>201</v>
      </c>
      <c r="J94" s="231" t="s">
        <v>201</v>
      </c>
      <c r="K94" s="231" t="s">
        <v>201</v>
      </c>
      <c r="L94" s="231" t="s">
        <v>201</v>
      </c>
      <c r="M94" s="231" t="s">
        <v>201</v>
      </c>
      <c r="N94" s="231" t="s">
        <v>201</v>
      </c>
      <c r="O94" s="231" t="s">
        <v>201</v>
      </c>
      <c r="P94" s="231"/>
      <c r="Q94" s="231" t="s">
        <v>201</v>
      </c>
      <c r="R94" s="231" t="s">
        <v>201</v>
      </c>
      <c r="S94" s="231" t="s">
        <v>201</v>
      </c>
      <c r="T94" s="223" t="s">
        <v>200</v>
      </c>
      <c r="U94" s="224">
        <v>150000</v>
      </c>
      <c r="V94" s="238">
        <v>150000</v>
      </c>
      <c r="W94" s="118"/>
      <c r="X94" s="224">
        <v>150000</v>
      </c>
      <c r="Y94" s="239">
        <v>150000</v>
      </c>
      <c r="Z94" s="117"/>
      <c r="AA94" s="227" t="s">
        <v>254</v>
      </c>
      <c r="AB94" s="232" t="s">
        <v>201</v>
      </c>
      <c r="AC94" s="232" t="s">
        <v>201</v>
      </c>
      <c r="AD94" s="232" t="s">
        <v>201</v>
      </c>
      <c r="AE94" s="228" t="s">
        <v>201</v>
      </c>
      <c r="AF94" s="229" t="s">
        <v>201</v>
      </c>
      <c r="AG94" s="229" t="s">
        <v>201</v>
      </c>
      <c r="AH94" s="230" t="s">
        <v>46</v>
      </c>
    </row>
    <row r="95" spans="1:34" s="6" customFormat="1" ht="257.25" customHeight="1" x14ac:dyDescent="0.25">
      <c r="A95" s="236" t="s">
        <v>363</v>
      </c>
      <c r="B95" s="172" t="s">
        <v>322</v>
      </c>
      <c r="C95" s="23" t="s">
        <v>352</v>
      </c>
      <c r="D95" s="220" t="s">
        <v>199</v>
      </c>
      <c r="E95" s="164" t="s">
        <v>380</v>
      </c>
      <c r="F95" s="18" t="s">
        <v>201</v>
      </c>
      <c r="G95" s="231">
        <v>45875</v>
      </c>
      <c r="H95" s="237" t="s">
        <v>201</v>
      </c>
      <c r="I95" s="231" t="s">
        <v>201</v>
      </c>
      <c r="J95" s="231" t="s">
        <v>201</v>
      </c>
      <c r="K95" s="231" t="s">
        <v>201</v>
      </c>
      <c r="L95" s="231" t="s">
        <v>201</v>
      </c>
      <c r="M95" s="231" t="s">
        <v>201</v>
      </c>
      <c r="N95" s="231" t="s">
        <v>201</v>
      </c>
      <c r="O95" s="231" t="s">
        <v>201</v>
      </c>
      <c r="P95" s="231"/>
      <c r="Q95" s="231" t="s">
        <v>201</v>
      </c>
      <c r="R95" s="231" t="s">
        <v>201</v>
      </c>
      <c r="S95" s="231" t="s">
        <v>201</v>
      </c>
      <c r="T95" s="223" t="s">
        <v>200</v>
      </c>
      <c r="U95" s="224">
        <v>125440</v>
      </c>
      <c r="V95" s="238">
        <v>125440</v>
      </c>
      <c r="W95" s="118"/>
      <c r="X95" s="224">
        <v>125440</v>
      </c>
      <c r="Y95" s="239">
        <v>125440</v>
      </c>
      <c r="Z95" s="117"/>
      <c r="AA95" s="227" t="s">
        <v>254</v>
      </c>
      <c r="AB95" s="232" t="s">
        <v>201</v>
      </c>
      <c r="AC95" s="232" t="s">
        <v>201</v>
      </c>
      <c r="AD95" s="232" t="s">
        <v>201</v>
      </c>
      <c r="AE95" s="228" t="s">
        <v>201</v>
      </c>
      <c r="AF95" s="229" t="s">
        <v>201</v>
      </c>
      <c r="AG95" s="229" t="s">
        <v>201</v>
      </c>
      <c r="AH95" s="230" t="s">
        <v>46</v>
      </c>
    </row>
    <row r="96" spans="1:34" s="6" customFormat="1" ht="257.25" customHeight="1" x14ac:dyDescent="0.25">
      <c r="A96" s="236" t="s">
        <v>364</v>
      </c>
      <c r="B96" s="172" t="s">
        <v>372</v>
      </c>
      <c r="C96" s="23" t="s">
        <v>198</v>
      </c>
      <c r="D96" s="220" t="s">
        <v>199</v>
      </c>
      <c r="E96" s="164" t="s">
        <v>380</v>
      </c>
      <c r="F96" s="18" t="s">
        <v>201</v>
      </c>
      <c r="G96" s="231">
        <v>45875</v>
      </c>
      <c r="H96" s="237" t="s">
        <v>201</v>
      </c>
      <c r="I96" s="231" t="s">
        <v>201</v>
      </c>
      <c r="J96" s="231" t="s">
        <v>201</v>
      </c>
      <c r="K96" s="231" t="s">
        <v>201</v>
      </c>
      <c r="L96" s="231" t="s">
        <v>201</v>
      </c>
      <c r="M96" s="231" t="s">
        <v>201</v>
      </c>
      <c r="N96" s="231" t="s">
        <v>201</v>
      </c>
      <c r="O96" s="231" t="s">
        <v>201</v>
      </c>
      <c r="P96" s="231"/>
      <c r="Q96" s="231" t="s">
        <v>201</v>
      </c>
      <c r="R96" s="231" t="s">
        <v>201</v>
      </c>
      <c r="S96" s="231" t="s">
        <v>201</v>
      </c>
      <c r="T96" s="223" t="s">
        <v>200</v>
      </c>
      <c r="U96" s="224">
        <v>50000</v>
      </c>
      <c r="V96" s="238">
        <v>50000</v>
      </c>
      <c r="W96" s="118"/>
      <c r="X96" s="224">
        <v>50000</v>
      </c>
      <c r="Y96" s="239">
        <v>50000</v>
      </c>
      <c r="Z96" s="117"/>
      <c r="AA96" s="227" t="s">
        <v>254</v>
      </c>
      <c r="AB96" s="232" t="s">
        <v>201</v>
      </c>
      <c r="AC96" s="232" t="s">
        <v>201</v>
      </c>
      <c r="AD96" s="232" t="s">
        <v>201</v>
      </c>
      <c r="AE96" s="228" t="s">
        <v>201</v>
      </c>
      <c r="AF96" s="229" t="s">
        <v>201</v>
      </c>
      <c r="AG96" s="229" t="s">
        <v>201</v>
      </c>
      <c r="AH96" s="230" t="s">
        <v>46</v>
      </c>
    </row>
    <row r="97" spans="1:34" s="6" customFormat="1" ht="257.25" customHeight="1" x14ac:dyDescent="0.25">
      <c r="A97" s="236" t="s">
        <v>365</v>
      </c>
      <c r="B97" s="172" t="s">
        <v>373</v>
      </c>
      <c r="C97" s="23" t="s">
        <v>353</v>
      </c>
      <c r="D97" s="220" t="s">
        <v>199</v>
      </c>
      <c r="E97" s="164" t="s">
        <v>380</v>
      </c>
      <c r="F97" s="18" t="s">
        <v>201</v>
      </c>
      <c r="G97" s="231">
        <v>45875</v>
      </c>
      <c r="H97" s="237" t="s">
        <v>201</v>
      </c>
      <c r="I97" s="231" t="s">
        <v>201</v>
      </c>
      <c r="J97" s="231" t="s">
        <v>201</v>
      </c>
      <c r="K97" s="231" t="s">
        <v>201</v>
      </c>
      <c r="L97" s="231" t="s">
        <v>201</v>
      </c>
      <c r="M97" s="231" t="s">
        <v>201</v>
      </c>
      <c r="N97" s="231" t="s">
        <v>201</v>
      </c>
      <c r="O97" s="231" t="s">
        <v>201</v>
      </c>
      <c r="P97" s="231"/>
      <c r="Q97" s="231" t="s">
        <v>201</v>
      </c>
      <c r="R97" s="231" t="s">
        <v>201</v>
      </c>
      <c r="S97" s="231" t="s">
        <v>201</v>
      </c>
      <c r="T97" s="223" t="s">
        <v>200</v>
      </c>
      <c r="U97" s="224">
        <v>25000</v>
      </c>
      <c r="V97" s="238">
        <v>25000</v>
      </c>
      <c r="W97" s="118"/>
      <c r="X97" s="224">
        <v>25000</v>
      </c>
      <c r="Y97" s="239">
        <v>25000</v>
      </c>
      <c r="Z97" s="117"/>
      <c r="AA97" s="227" t="s">
        <v>254</v>
      </c>
      <c r="AB97" s="232" t="s">
        <v>201</v>
      </c>
      <c r="AC97" s="232" t="s">
        <v>201</v>
      </c>
      <c r="AD97" s="232" t="s">
        <v>201</v>
      </c>
      <c r="AE97" s="228" t="s">
        <v>201</v>
      </c>
      <c r="AF97" s="229" t="s">
        <v>201</v>
      </c>
      <c r="AG97" s="229" t="s">
        <v>201</v>
      </c>
      <c r="AH97" s="230" t="s">
        <v>46</v>
      </c>
    </row>
    <row r="98" spans="1:34" s="6" customFormat="1" ht="257.25" customHeight="1" x14ac:dyDescent="0.25">
      <c r="A98" s="236" t="s">
        <v>366</v>
      </c>
      <c r="B98" s="172" t="s">
        <v>374</v>
      </c>
      <c r="C98" s="23" t="s">
        <v>353</v>
      </c>
      <c r="D98" s="220" t="s">
        <v>199</v>
      </c>
      <c r="E98" s="164" t="s">
        <v>380</v>
      </c>
      <c r="F98" s="18" t="s">
        <v>201</v>
      </c>
      <c r="G98" s="231">
        <v>45875</v>
      </c>
      <c r="H98" s="237" t="s">
        <v>201</v>
      </c>
      <c r="I98" s="231" t="s">
        <v>201</v>
      </c>
      <c r="J98" s="231" t="s">
        <v>201</v>
      </c>
      <c r="K98" s="231" t="s">
        <v>201</v>
      </c>
      <c r="L98" s="231" t="s">
        <v>201</v>
      </c>
      <c r="M98" s="231" t="s">
        <v>201</v>
      </c>
      <c r="N98" s="231" t="s">
        <v>201</v>
      </c>
      <c r="O98" s="231" t="s">
        <v>201</v>
      </c>
      <c r="P98" s="231"/>
      <c r="Q98" s="231" t="s">
        <v>201</v>
      </c>
      <c r="R98" s="231" t="s">
        <v>201</v>
      </c>
      <c r="S98" s="231" t="s">
        <v>201</v>
      </c>
      <c r="T98" s="223" t="s">
        <v>200</v>
      </c>
      <c r="U98" s="224">
        <v>15000</v>
      </c>
      <c r="V98" s="238">
        <v>15000</v>
      </c>
      <c r="W98" s="118"/>
      <c r="X98" s="224">
        <v>15000</v>
      </c>
      <c r="Y98" s="239">
        <v>15000</v>
      </c>
      <c r="Z98" s="117"/>
      <c r="AA98" s="227" t="s">
        <v>254</v>
      </c>
      <c r="AB98" s="232" t="s">
        <v>201</v>
      </c>
      <c r="AC98" s="232" t="s">
        <v>201</v>
      </c>
      <c r="AD98" s="232" t="s">
        <v>201</v>
      </c>
      <c r="AE98" s="228" t="s">
        <v>201</v>
      </c>
      <c r="AF98" s="229" t="s">
        <v>201</v>
      </c>
      <c r="AG98" s="229" t="s">
        <v>201</v>
      </c>
      <c r="AH98" s="230" t="s">
        <v>46</v>
      </c>
    </row>
    <row r="99" spans="1:34" s="6" customFormat="1" ht="257.25" customHeight="1" x14ac:dyDescent="0.25">
      <c r="A99" s="236" t="s">
        <v>367</v>
      </c>
      <c r="B99" s="172" t="s">
        <v>375</v>
      </c>
      <c r="C99" s="23" t="s">
        <v>198</v>
      </c>
      <c r="D99" s="220" t="s">
        <v>199</v>
      </c>
      <c r="E99" s="164" t="s">
        <v>380</v>
      </c>
      <c r="F99" s="18" t="s">
        <v>201</v>
      </c>
      <c r="G99" s="231">
        <v>45875</v>
      </c>
      <c r="H99" s="237" t="s">
        <v>201</v>
      </c>
      <c r="I99" s="231" t="s">
        <v>201</v>
      </c>
      <c r="J99" s="231" t="s">
        <v>201</v>
      </c>
      <c r="K99" s="231" t="s">
        <v>201</v>
      </c>
      <c r="L99" s="231" t="s">
        <v>201</v>
      </c>
      <c r="M99" s="231" t="s">
        <v>201</v>
      </c>
      <c r="N99" s="231" t="s">
        <v>201</v>
      </c>
      <c r="O99" s="231" t="s">
        <v>201</v>
      </c>
      <c r="P99" s="231"/>
      <c r="Q99" s="231" t="s">
        <v>201</v>
      </c>
      <c r="R99" s="231" t="s">
        <v>201</v>
      </c>
      <c r="S99" s="231" t="s">
        <v>201</v>
      </c>
      <c r="T99" s="223" t="s">
        <v>200</v>
      </c>
      <c r="U99" s="224">
        <v>7200</v>
      </c>
      <c r="V99" s="238">
        <v>7200</v>
      </c>
      <c r="W99" s="118"/>
      <c r="X99" s="224">
        <v>7200</v>
      </c>
      <c r="Y99" s="239">
        <v>7200</v>
      </c>
      <c r="Z99" s="117"/>
      <c r="AA99" s="227" t="s">
        <v>254</v>
      </c>
      <c r="AB99" s="232" t="s">
        <v>201</v>
      </c>
      <c r="AC99" s="232" t="s">
        <v>201</v>
      </c>
      <c r="AD99" s="232" t="s">
        <v>201</v>
      </c>
      <c r="AE99" s="228" t="s">
        <v>201</v>
      </c>
      <c r="AF99" s="229" t="s">
        <v>201</v>
      </c>
      <c r="AG99" s="229" t="s">
        <v>201</v>
      </c>
      <c r="AH99" s="230" t="s">
        <v>46</v>
      </c>
    </row>
    <row r="100" spans="1:34" s="6" customFormat="1" ht="257.25" customHeight="1" x14ac:dyDescent="0.25">
      <c r="A100" s="236" t="s">
        <v>368</v>
      </c>
      <c r="B100" s="172" t="s">
        <v>375</v>
      </c>
      <c r="C100" s="23" t="s">
        <v>194</v>
      </c>
      <c r="D100" s="220" t="s">
        <v>199</v>
      </c>
      <c r="E100" s="164" t="s">
        <v>380</v>
      </c>
      <c r="F100" s="18" t="s">
        <v>201</v>
      </c>
      <c r="G100" s="231">
        <v>45875</v>
      </c>
      <c r="H100" s="237" t="s">
        <v>201</v>
      </c>
      <c r="I100" s="231" t="s">
        <v>201</v>
      </c>
      <c r="J100" s="231" t="s">
        <v>201</v>
      </c>
      <c r="K100" s="231" t="s">
        <v>201</v>
      </c>
      <c r="L100" s="231" t="s">
        <v>201</v>
      </c>
      <c r="M100" s="231" t="s">
        <v>201</v>
      </c>
      <c r="N100" s="231" t="s">
        <v>201</v>
      </c>
      <c r="O100" s="231" t="s">
        <v>201</v>
      </c>
      <c r="P100" s="231"/>
      <c r="Q100" s="231" t="s">
        <v>201</v>
      </c>
      <c r="R100" s="231" t="s">
        <v>201</v>
      </c>
      <c r="S100" s="231" t="s">
        <v>201</v>
      </c>
      <c r="T100" s="223" t="s">
        <v>200</v>
      </c>
      <c r="U100" s="224">
        <v>7200</v>
      </c>
      <c r="V100" s="238">
        <v>7200</v>
      </c>
      <c r="W100" s="118"/>
      <c r="X100" s="224">
        <v>7200</v>
      </c>
      <c r="Y100" s="239">
        <v>7200</v>
      </c>
      <c r="Z100" s="117"/>
      <c r="AA100" s="227" t="s">
        <v>254</v>
      </c>
      <c r="AB100" s="232" t="s">
        <v>201</v>
      </c>
      <c r="AC100" s="232" t="s">
        <v>201</v>
      </c>
      <c r="AD100" s="232" t="s">
        <v>201</v>
      </c>
      <c r="AE100" s="228" t="s">
        <v>201</v>
      </c>
      <c r="AF100" s="229" t="s">
        <v>201</v>
      </c>
      <c r="AG100" s="229" t="s">
        <v>201</v>
      </c>
      <c r="AH100" s="230" t="s">
        <v>46</v>
      </c>
    </row>
    <row r="101" spans="1:34" s="6" customFormat="1" ht="257.25" customHeight="1" x14ac:dyDescent="0.25">
      <c r="A101" s="240">
        <v>6394</v>
      </c>
      <c r="B101" s="172" t="s">
        <v>322</v>
      </c>
      <c r="C101" s="13" t="s">
        <v>350</v>
      </c>
      <c r="D101" s="220" t="s">
        <v>199</v>
      </c>
      <c r="E101" s="164" t="s">
        <v>380</v>
      </c>
      <c r="F101" s="18" t="s">
        <v>201</v>
      </c>
      <c r="G101" s="241">
        <v>46000</v>
      </c>
      <c r="H101" s="237" t="s">
        <v>201</v>
      </c>
      <c r="I101" s="231" t="s">
        <v>201</v>
      </c>
      <c r="J101" s="231" t="s">
        <v>201</v>
      </c>
      <c r="K101" s="231" t="s">
        <v>201</v>
      </c>
      <c r="L101" s="231" t="s">
        <v>201</v>
      </c>
      <c r="M101" s="231" t="s">
        <v>201</v>
      </c>
      <c r="N101" s="231" t="s">
        <v>201</v>
      </c>
      <c r="O101" s="231" t="s">
        <v>201</v>
      </c>
      <c r="P101" s="231"/>
      <c r="Q101" s="231" t="s">
        <v>201</v>
      </c>
      <c r="R101" s="231" t="s">
        <v>201</v>
      </c>
      <c r="S101" s="231" t="s">
        <v>201</v>
      </c>
      <c r="T101" s="223" t="s">
        <v>200</v>
      </c>
      <c r="U101" s="224">
        <v>200000</v>
      </c>
      <c r="V101" s="238">
        <v>200000</v>
      </c>
      <c r="W101" s="118"/>
      <c r="X101" s="224">
        <v>200000</v>
      </c>
      <c r="Y101" s="239">
        <v>200000</v>
      </c>
      <c r="Z101" s="117"/>
      <c r="AA101" s="227" t="s">
        <v>254</v>
      </c>
      <c r="AB101" s="232" t="s">
        <v>201</v>
      </c>
      <c r="AC101" s="232" t="s">
        <v>201</v>
      </c>
      <c r="AD101" s="232" t="s">
        <v>201</v>
      </c>
      <c r="AE101" s="228" t="s">
        <v>201</v>
      </c>
      <c r="AF101" s="229" t="s">
        <v>201</v>
      </c>
      <c r="AG101" s="229" t="s">
        <v>201</v>
      </c>
      <c r="AH101" s="230" t="s">
        <v>46</v>
      </c>
    </row>
    <row r="102" spans="1:34" s="6" customFormat="1" ht="257.25" customHeight="1" x14ac:dyDescent="0.25">
      <c r="A102" s="240">
        <v>6389</v>
      </c>
      <c r="B102" s="172" t="s">
        <v>179</v>
      </c>
      <c r="C102" s="13" t="s">
        <v>350</v>
      </c>
      <c r="D102" s="220" t="s">
        <v>199</v>
      </c>
      <c r="E102" s="164" t="s">
        <v>380</v>
      </c>
      <c r="F102" s="18" t="s">
        <v>201</v>
      </c>
      <c r="G102" s="241">
        <v>46000</v>
      </c>
      <c r="H102" s="237" t="s">
        <v>201</v>
      </c>
      <c r="I102" s="231" t="s">
        <v>201</v>
      </c>
      <c r="J102" s="231" t="s">
        <v>201</v>
      </c>
      <c r="K102" s="231" t="s">
        <v>201</v>
      </c>
      <c r="L102" s="231" t="s">
        <v>201</v>
      </c>
      <c r="M102" s="231" t="s">
        <v>201</v>
      </c>
      <c r="N102" s="231" t="s">
        <v>201</v>
      </c>
      <c r="O102" s="231" t="s">
        <v>201</v>
      </c>
      <c r="P102" s="231"/>
      <c r="Q102" s="231" t="s">
        <v>201</v>
      </c>
      <c r="R102" s="231" t="s">
        <v>201</v>
      </c>
      <c r="S102" s="231" t="s">
        <v>201</v>
      </c>
      <c r="T102" s="223" t="s">
        <v>200</v>
      </c>
      <c r="U102" s="224">
        <v>200000</v>
      </c>
      <c r="V102" s="238">
        <v>200000</v>
      </c>
      <c r="W102" s="118"/>
      <c r="X102" s="224">
        <v>200000</v>
      </c>
      <c r="Y102" s="239">
        <v>200000</v>
      </c>
      <c r="Z102" s="117"/>
      <c r="AA102" s="227" t="s">
        <v>254</v>
      </c>
      <c r="AB102" s="232" t="s">
        <v>201</v>
      </c>
      <c r="AC102" s="232" t="s">
        <v>201</v>
      </c>
      <c r="AD102" s="232" t="s">
        <v>201</v>
      </c>
      <c r="AE102" s="228" t="s">
        <v>201</v>
      </c>
      <c r="AF102" s="229" t="s">
        <v>201</v>
      </c>
      <c r="AG102" s="229" t="s">
        <v>201</v>
      </c>
      <c r="AH102" s="230" t="s">
        <v>46</v>
      </c>
    </row>
    <row r="103" spans="1:34" s="6" customFormat="1" ht="257.25" customHeight="1" x14ac:dyDescent="0.25">
      <c r="A103" s="240">
        <v>6399</v>
      </c>
      <c r="B103" s="172" t="s">
        <v>322</v>
      </c>
      <c r="C103" s="13" t="s">
        <v>352</v>
      </c>
      <c r="D103" s="220" t="s">
        <v>199</v>
      </c>
      <c r="E103" s="164" t="s">
        <v>380</v>
      </c>
      <c r="F103" s="18" t="s">
        <v>201</v>
      </c>
      <c r="G103" s="241">
        <v>46000</v>
      </c>
      <c r="H103" s="237" t="s">
        <v>201</v>
      </c>
      <c r="I103" s="231" t="s">
        <v>201</v>
      </c>
      <c r="J103" s="231" t="s">
        <v>201</v>
      </c>
      <c r="K103" s="231" t="s">
        <v>201</v>
      </c>
      <c r="L103" s="231" t="s">
        <v>201</v>
      </c>
      <c r="M103" s="231" t="s">
        <v>201</v>
      </c>
      <c r="N103" s="231" t="s">
        <v>201</v>
      </c>
      <c r="O103" s="231" t="s">
        <v>201</v>
      </c>
      <c r="P103" s="231"/>
      <c r="Q103" s="231" t="s">
        <v>201</v>
      </c>
      <c r="R103" s="231" t="s">
        <v>201</v>
      </c>
      <c r="S103" s="231" t="s">
        <v>201</v>
      </c>
      <c r="T103" s="223" t="s">
        <v>200</v>
      </c>
      <c r="U103" s="224">
        <v>183330</v>
      </c>
      <c r="V103" s="238">
        <v>183330</v>
      </c>
      <c r="W103" s="118"/>
      <c r="X103" s="224">
        <v>183330</v>
      </c>
      <c r="Y103" s="239">
        <v>183330</v>
      </c>
      <c r="Z103" s="117"/>
      <c r="AA103" s="227" t="s">
        <v>254</v>
      </c>
      <c r="AB103" s="232" t="s">
        <v>201</v>
      </c>
      <c r="AC103" s="232" t="s">
        <v>201</v>
      </c>
      <c r="AD103" s="232" t="s">
        <v>201</v>
      </c>
      <c r="AE103" s="228" t="s">
        <v>201</v>
      </c>
      <c r="AF103" s="229" t="s">
        <v>201</v>
      </c>
      <c r="AG103" s="229" t="s">
        <v>201</v>
      </c>
      <c r="AH103" s="230" t="s">
        <v>46</v>
      </c>
    </row>
    <row r="104" spans="1:34" s="6" customFormat="1" ht="257.25" customHeight="1" x14ac:dyDescent="0.25">
      <c r="A104" s="240">
        <v>6372</v>
      </c>
      <c r="B104" s="172" t="s">
        <v>322</v>
      </c>
      <c r="C104" s="13" t="s">
        <v>353</v>
      </c>
      <c r="D104" s="220" t="s">
        <v>199</v>
      </c>
      <c r="E104" s="164" t="s">
        <v>380</v>
      </c>
      <c r="F104" s="18" t="s">
        <v>201</v>
      </c>
      <c r="G104" s="241">
        <v>46000</v>
      </c>
      <c r="H104" s="237" t="s">
        <v>201</v>
      </c>
      <c r="I104" s="231" t="s">
        <v>201</v>
      </c>
      <c r="J104" s="231" t="s">
        <v>201</v>
      </c>
      <c r="K104" s="231" t="s">
        <v>201</v>
      </c>
      <c r="L104" s="231" t="s">
        <v>201</v>
      </c>
      <c r="M104" s="231" t="s">
        <v>201</v>
      </c>
      <c r="N104" s="231" t="s">
        <v>201</v>
      </c>
      <c r="O104" s="231" t="s">
        <v>201</v>
      </c>
      <c r="P104" s="231"/>
      <c r="Q104" s="231" t="s">
        <v>201</v>
      </c>
      <c r="R104" s="231" t="s">
        <v>201</v>
      </c>
      <c r="S104" s="231" t="s">
        <v>201</v>
      </c>
      <c r="T104" s="223" t="s">
        <v>200</v>
      </c>
      <c r="U104" s="224">
        <v>140000</v>
      </c>
      <c r="V104" s="238">
        <v>140000</v>
      </c>
      <c r="W104" s="118"/>
      <c r="X104" s="224">
        <v>140000</v>
      </c>
      <c r="Y104" s="239">
        <v>140000</v>
      </c>
      <c r="Z104" s="117"/>
      <c r="AA104" s="227" t="s">
        <v>254</v>
      </c>
      <c r="AB104" s="232" t="s">
        <v>201</v>
      </c>
      <c r="AC104" s="232" t="s">
        <v>201</v>
      </c>
      <c r="AD104" s="232" t="s">
        <v>201</v>
      </c>
      <c r="AE104" s="228" t="s">
        <v>201</v>
      </c>
      <c r="AF104" s="229" t="s">
        <v>201</v>
      </c>
      <c r="AG104" s="229" t="s">
        <v>201</v>
      </c>
      <c r="AH104" s="230" t="s">
        <v>46</v>
      </c>
    </row>
    <row r="105" spans="1:34" s="6" customFormat="1" ht="257.25" customHeight="1" x14ac:dyDescent="0.25">
      <c r="A105" s="240">
        <v>6374</v>
      </c>
      <c r="B105" s="172" t="s">
        <v>375</v>
      </c>
      <c r="C105" s="13" t="s">
        <v>353</v>
      </c>
      <c r="D105" s="220" t="s">
        <v>199</v>
      </c>
      <c r="E105" s="164" t="s">
        <v>380</v>
      </c>
      <c r="F105" s="18" t="s">
        <v>201</v>
      </c>
      <c r="G105" s="241">
        <v>46000</v>
      </c>
      <c r="H105" s="237" t="s">
        <v>201</v>
      </c>
      <c r="I105" s="231" t="s">
        <v>201</v>
      </c>
      <c r="J105" s="231" t="s">
        <v>201</v>
      </c>
      <c r="K105" s="231" t="s">
        <v>201</v>
      </c>
      <c r="L105" s="231" t="s">
        <v>201</v>
      </c>
      <c r="M105" s="231" t="s">
        <v>201</v>
      </c>
      <c r="N105" s="231" t="s">
        <v>201</v>
      </c>
      <c r="O105" s="231" t="s">
        <v>201</v>
      </c>
      <c r="P105" s="231"/>
      <c r="Q105" s="231" t="s">
        <v>201</v>
      </c>
      <c r="R105" s="231" t="s">
        <v>201</v>
      </c>
      <c r="S105" s="231" t="s">
        <v>201</v>
      </c>
      <c r="T105" s="223" t="s">
        <v>200</v>
      </c>
      <c r="U105" s="224">
        <v>10000</v>
      </c>
      <c r="V105" s="238">
        <v>10000</v>
      </c>
      <c r="W105" s="118"/>
      <c r="X105" s="224">
        <v>10000</v>
      </c>
      <c r="Y105" s="239">
        <v>10000</v>
      </c>
      <c r="Z105" s="117"/>
      <c r="AA105" s="227" t="s">
        <v>254</v>
      </c>
      <c r="AB105" s="232" t="s">
        <v>201</v>
      </c>
      <c r="AC105" s="232" t="s">
        <v>201</v>
      </c>
      <c r="AD105" s="232" t="s">
        <v>201</v>
      </c>
      <c r="AE105" s="228" t="s">
        <v>201</v>
      </c>
      <c r="AF105" s="229" t="s">
        <v>201</v>
      </c>
      <c r="AG105" s="229" t="s">
        <v>201</v>
      </c>
      <c r="AH105" s="230" t="s">
        <v>46</v>
      </c>
    </row>
    <row r="106" spans="1:34" s="6" customFormat="1" ht="257.25" customHeight="1" x14ac:dyDescent="0.25">
      <c r="A106" s="240">
        <v>6392</v>
      </c>
      <c r="B106" s="172" t="s">
        <v>179</v>
      </c>
      <c r="C106" s="13" t="s">
        <v>198</v>
      </c>
      <c r="D106" s="220" t="s">
        <v>199</v>
      </c>
      <c r="E106" s="164" t="s">
        <v>380</v>
      </c>
      <c r="F106" s="18" t="s">
        <v>201</v>
      </c>
      <c r="G106" s="241">
        <v>46003</v>
      </c>
      <c r="H106" s="237" t="s">
        <v>201</v>
      </c>
      <c r="I106" s="231" t="s">
        <v>201</v>
      </c>
      <c r="J106" s="231" t="s">
        <v>201</v>
      </c>
      <c r="K106" s="231" t="s">
        <v>201</v>
      </c>
      <c r="L106" s="231" t="s">
        <v>201</v>
      </c>
      <c r="M106" s="231" t="s">
        <v>201</v>
      </c>
      <c r="N106" s="231" t="s">
        <v>201</v>
      </c>
      <c r="O106" s="231" t="s">
        <v>201</v>
      </c>
      <c r="P106" s="231"/>
      <c r="Q106" s="231" t="s">
        <v>201</v>
      </c>
      <c r="R106" s="231" t="s">
        <v>201</v>
      </c>
      <c r="S106" s="231" t="s">
        <v>201</v>
      </c>
      <c r="T106" s="223" t="s">
        <v>200</v>
      </c>
      <c r="U106" s="224">
        <v>200000</v>
      </c>
      <c r="V106" s="238">
        <v>200000</v>
      </c>
      <c r="W106" s="118"/>
      <c r="X106" s="224">
        <v>200000</v>
      </c>
      <c r="Y106" s="239">
        <v>200000</v>
      </c>
      <c r="Z106" s="117"/>
      <c r="AA106" s="227" t="s">
        <v>254</v>
      </c>
      <c r="AB106" s="232" t="s">
        <v>201</v>
      </c>
      <c r="AC106" s="232" t="s">
        <v>201</v>
      </c>
      <c r="AD106" s="232" t="s">
        <v>201</v>
      </c>
      <c r="AE106" s="228" t="s">
        <v>201</v>
      </c>
      <c r="AF106" s="229" t="s">
        <v>201</v>
      </c>
      <c r="AG106" s="229" t="s">
        <v>201</v>
      </c>
      <c r="AH106" s="230" t="s">
        <v>46</v>
      </c>
    </row>
    <row r="107" spans="1:34" s="6" customFormat="1" ht="257.25" customHeight="1" x14ac:dyDescent="0.25">
      <c r="A107" s="240">
        <v>6418</v>
      </c>
      <c r="B107" s="172" t="s">
        <v>313</v>
      </c>
      <c r="C107" s="13" t="s">
        <v>350</v>
      </c>
      <c r="D107" s="220" t="s">
        <v>199</v>
      </c>
      <c r="E107" s="164" t="s">
        <v>380</v>
      </c>
      <c r="F107" s="18" t="s">
        <v>201</v>
      </c>
      <c r="G107" s="241">
        <v>46003</v>
      </c>
      <c r="H107" s="237" t="s">
        <v>201</v>
      </c>
      <c r="I107" s="231" t="s">
        <v>201</v>
      </c>
      <c r="J107" s="231" t="s">
        <v>201</v>
      </c>
      <c r="K107" s="231" t="s">
        <v>201</v>
      </c>
      <c r="L107" s="231" t="s">
        <v>201</v>
      </c>
      <c r="M107" s="231" t="s">
        <v>201</v>
      </c>
      <c r="N107" s="231" t="s">
        <v>201</v>
      </c>
      <c r="O107" s="231" t="s">
        <v>201</v>
      </c>
      <c r="P107" s="231"/>
      <c r="Q107" s="231" t="s">
        <v>201</v>
      </c>
      <c r="R107" s="231" t="s">
        <v>201</v>
      </c>
      <c r="S107" s="231" t="s">
        <v>201</v>
      </c>
      <c r="T107" s="223" t="s">
        <v>200</v>
      </c>
      <c r="U107" s="224">
        <v>200000</v>
      </c>
      <c r="V107" s="238">
        <v>200000</v>
      </c>
      <c r="W107" s="118"/>
      <c r="X107" s="224">
        <v>200000</v>
      </c>
      <c r="Y107" s="239">
        <v>200000</v>
      </c>
      <c r="Z107" s="117"/>
      <c r="AA107" s="227" t="s">
        <v>254</v>
      </c>
      <c r="AB107" s="232" t="s">
        <v>201</v>
      </c>
      <c r="AC107" s="232" t="s">
        <v>201</v>
      </c>
      <c r="AD107" s="232" t="s">
        <v>201</v>
      </c>
      <c r="AE107" s="228" t="s">
        <v>201</v>
      </c>
      <c r="AF107" s="229" t="s">
        <v>201</v>
      </c>
      <c r="AG107" s="229" t="s">
        <v>201</v>
      </c>
      <c r="AH107" s="230" t="s">
        <v>46</v>
      </c>
    </row>
    <row r="108" spans="1:34" s="6" customFormat="1" ht="257.25" customHeight="1" x14ac:dyDescent="0.25">
      <c r="A108" s="240">
        <v>6403</v>
      </c>
      <c r="B108" s="172" t="s">
        <v>322</v>
      </c>
      <c r="C108" s="13" t="s">
        <v>350</v>
      </c>
      <c r="D108" s="220" t="s">
        <v>199</v>
      </c>
      <c r="E108" s="164" t="s">
        <v>380</v>
      </c>
      <c r="F108" s="18" t="s">
        <v>201</v>
      </c>
      <c r="G108" s="241">
        <v>46003</v>
      </c>
      <c r="H108" s="237" t="s">
        <v>201</v>
      </c>
      <c r="I108" s="231" t="s">
        <v>201</v>
      </c>
      <c r="J108" s="231" t="s">
        <v>201</v>
      </c>
      <c r="K108" s="231" t="s">
        <v>201</v>
      </c>
      <c r="L108" s="231" t="s">
        <v>201</v>
      </c>
      <c r="M108" s="231" t="s">
        <v>201</v>
      </c>
      <c r="N108" s="231" t="s">
        <v>201</v>
      </c>
      <c r="O108" s="231" t="s">
        <v>201</v>
      </c>
      <c r="P108" s="231"/>
      <c r="Q108" s="231" t="s">
        <v>201</v>
      </c>
      <c r="R108" s="231" t="s">
        <v>201</v>
      </c>
      <c r="S108" s="231" t="s">
        <v>201</v>
      </c>
      <c r="T108" s="223" t="s">
        <v>200</v>
      </c>
      <c r="U108" s="224">
        <v>200000</v>
      </c>
      <c r="V108" s="238">
        <v>200000</v>
      </c>
      <c r="W108" s="118"/>
      <c r="X108" s="224">
        <v>200000</v>
      </c>
      <c r="Y108" s="239">
        <v>200000</v>
      </c>
      <c r="Z108" s="117"/>
      <c r="AA108" s="227" t="s">
        <v>254</v>
      </c>
      <c r="AB108" s="232" t="s">
        <v>201</v>
      </c>
      <c r="AC108" s="232" t="s">
        <v>201</v>
      </c>
      <c r="AD108" s="232" t="s">
        <v>201</v>
      </c>
      <c r="AE108" s="228" t="s">
        <v>201</v>
      </c>
      <c r="AF108" s="229" t="s">
        <v>201</v>
      </c>
      <c r="AG108" s="229" t="s">
        <v>201</v>
      </c>
      <c r="AH108" s="230" t="s">
        <v>46</v>
      </c>
    </row>
    <row r="109" spans="1:34" s="6" customFormat="1" ht="257.25" customHeight="1" x14ac:dyDescent="0.25">
      <c r="A109" s="240">
        <v>6349</v>
      </c>
      <c r="B109" s="172" t="s">
        <v>322</v>
      </c>
      <c r="C109" s="13" t="s">
        <v>194</v>
      </c>
      <c r="D109" s="220" t="s">
        <v>199</v>
      </c>
      <c r="E109" s="164" t="s">
        <v>380</v>
      </c>
      <c r="F109" s="18" t="s">
        <v>201</v>
      </c>
      <c r="G109" s="241">
        <v>46003</v>
      </c>
      <c r="H109" s="237" t="s">
        <v>201</v>
      </c>
      <c r="I109" s="231" t="s">
        <v>201</v>
      </c>
      <c r="J109" s="231" t="s">
        <v>201</v>
      </c>
      <c r="K109" s="231" t="s">
        <v>201</v>
      </c>
      <c r="L109" s="231" t="s">
        <v>201</v>
      </c>
      <c r="M109" s="231" t="s">
        <v>201</v>
      </c>
      <c r="N109" s="231" t="s">
        <v>201</v>
      </c>
      <c r="O109" s="231" t="s">
        <v>201</v>
      </c>
      <c r="P109" s="231"/>
      <c r="Q109" s="231" t="s">
        <v>201</v>
      </c>
      <c r="R109" s="231" t="s">
        <v>201</v>
      </c>
      <c r="S109" s="231" t="s">
        <v>201</v>
      </c>
      <c r="T109" s="223" t="s">
        <v>200</v>
      </c>
      <c r="U109" s="224">
        <v>127808.25</v>
      </c>
      <c r="V109" s="238">
        <v>127808.25</v>
      </c>
      <c r="W109" s="118"/>
      <c r="X109" s="224">
        <v>127808.25</v>
      </c>
      <c r="Y109" s="239">
        <v>127808.25</v>
      </c>
      <c r="Z109" s="117"/>
      <c r="AA109" s="227" t="s">
        <v>254</v>
      </c>
      <c r="AB109" s="232" t="s">
        <v>201</v>
      </c>
      <c r="AC109" s="232" t="s">
        <v>201</v>
      </c>
      <c r="AD109" s="232" t="s">
        <v>201</v>
      </c>
      <c r="AE109" s="228" t="s">
        <v>201</v>
      </c>
      <c r="AF109" s="229" t="s">
        <v>201</v>
      </c>
      <c r="AG109" s="229" t="s">
        <v>201</v>
      </c>
      <c r="AH109" s="230" t="s">
        <v>46</v>
      </c>
    </row>
    <row r="110" spans="1:34" s="6" customFormat="1" ht="257.25" customHeight="1" x14ac:dyDescent="0.25">
      <c r="A110" s="240">
        <v>6339</v>
      </c>
      <c r="B110" s="172" t="s">
        <v>322</v>
      </c>
      <c r="C110" s="13" t="s">
        <v>350</v>
      </c>
      <c r="D110" s="220" t="s">
        <v>199</v>
      </c>
      <c r="E110" s="164" t="s">
        <v>380</v>
      </c>
      <c r="F110" s="18" t="s">
        <v>201</v>
      </c>
      <c r="G110" s="241">
        <v>46003</v>
      </c>
      <c r="H110" s="237" t="s">
        <v>201</v>
      </c>
      <c r="I110" s="231" t="s">
        <v>201</v>
      </c>
      <c r="J110" s="231" t="s">
        <v>201</v>
      </c>
      <c r="K110" s="231" t="s">
        <v>201</v>
      </c>
      <c r="L110" s="231" t="s">
        <v>201</v>
      </c>
      <c r="M110" s="231" t="s">
        <v>201</v>
      </c>
      <c r="N110" s="231" t="s">
        <v>201</v>
      </c>
      <c r="O110" s="231" t="s">
        <v>201</v>
      </c>
      <c r="P110" s="231"/>
      <c r="Q110" s="231" t="s">
        <v>201</v>
      </c>
      <c r="R110" s="231" t="s">
        <v>201</v>
      </c>
      <c r="S110" s="231" t="s">
        <v>201</v>
      </c>
      <c r="T110" s="223" t="s">
        <v>200</v>
      </c>
      <c r="U110" s="224">
        <v>103718.75</v>
      </c>
      <c r="V110" s="238">
        <v>103718.75</v>
      </c>
      <c r="W110" s="118"/>
      <c r="X110" s="224">
        <v>103718.75</v>
      </c>
      <c r="Y110" s="239">
        <v>103718.75</v>
      </c>
      <c r="Z110" s="117"/>
      <c r="AA110" s="227" t="s">
        <v>254</v>
      </c>
      <c r="AB110" s="232" t="s">
        <v>201</v>
      </c>
      <c r="AC110" s="232" t="s">
        <v>201</v>
      </c>
      <c r="AD110" s="232" t="s">
        <v>201</v>
      </c>
      <c r="AE110" s="228" t="s">
        <v>201</v>
      </c>
      <c r="AF110" s="229" t="s">
        <v>201</v>
      </c>
      <c r="AG110" s="229" t="s">
        <v>201</v>
      </c>
      <c r="AH110" s="230" t="s">
        <v>46</v>
      </c>
    </row>
    <row r="111" spans="1:34" s="6" customFormat="1" ht="257.25" customHeight="1" x14ac:dyDescent="0.25">
      <c r="A111" s="240">
        <v>6381</v>
      </c>
      <c r="B111" s="172" t="s">
        <v>323</v>
      </c>
      <c r="C111" s="13" t="s">
        <v>198</v>
      </c>
      <c r="D111" s="220" t="s">
        <v>199</v>
      </c>
      <c r="E111" s="164" t="s">
        <v>380</v>
      </c>
      <c r="F111" s="18" t="s">
        <v>201</v>
      </c>
      <c r="G111" s="241">
        <v>46003</v>
      </c>
      <c r="H111" s="237" t="s">
        <v>201</v>
      </c>
      <c r="I111" s="231" t="s">
        <v>201</v>
      </c>
      <c r="J111" s="231" t="s">
        <v>201</v>
      </c>
      <c r="K111" s="231" t="s">
        <v>201</v>
      </c>
      <c r="L111" s="231" t="s">
        <v>201</v>
      </c>
      <c r="M111" s="231" t="s">
        <v>201</v>
      </c>
      <c r="N111" s="231" t="s">
        <v>201</v>
      </c>
      <c r="O111" s="231" t="s">
        <v>201</v>
      </c>
      <c r="P111" s="231"/>
      <c r="Q111" s="231" t="s">
        <v>201</v>
      </c>
      <c r="R111" s="231" t="s">
        <v>201</v>
      </c>
      <c r="S111" s="231" t="s">
        <v>201</v>
      </c>
      <c r="T111" s="223" t="s">
        <v>200</v>
      </c>
      <c r="U111" s="224">
        <v>50000</v>
      </c>
      <c r="V111" s="238">
        <v>50000</v>
      </c>
      <c r="W111" s="118"/>
      <c r="X111" s="224">
        <v>50000</v>
      </c>
      <c r="Y111" s="239">
        <v>50000</v>
      </c>
      <c r="Z111" s="117"/>
      <c r="AA111" s="227" t="s">
        <v>254</v>
      </c>
      <c r="AB111" s="232" t="s">
        <v>201</v>
      </c>
      <c r="AC111" s="232" t="s">
        <v>201</v>
      </c>
      <c r="AD111" s="232" t="s">
        <v>201</v>
      </c>
      <c r="AE111" s="228" t="s">
        <v>201</v>
      </c>
      <c r="AF111" s="229" t="s">
        <v>201</v>
      </c>
      <c r="AG111" s="229" t="s">
        <v>201</v>
      </c>
      <c r="AH111" s="230" t="s">
        <v>46</v>
      </c>
    </row>
    <row r="112" spans="1:34" s="6" customFormat="1" ht="257.25" customHeight="1" x14ac:dyDescent="0.25">
      <c r="A112" s="240">
        <v>6422</v>
      </c>
      <c r="B112" s="172" t="s">
        <v>376</v>
      </c>
      <c r="C112" s="13" t="s">
        <v>350</v>
      </c>
      <c r="D112" s="220" t="s">
        <v>199</v>
      </c>
      <c r="E112" s="164" t="s">
        <v>380</v>
      </c>
      <c r="F112" s="18" t="s">
        <v>201</v>
      </c>
      <c r="G112" s="241">
        <v>46003</v>
      </c>
      <c r="H112" s="237" t="s">
        <v>201</v>
      </c>
      <c r="I112" s="231" t="s">
        <v>201</v>
      </c>
      <c r="J112" s="231" t="s">
        <v>201</v>
      </c>
      <c r="K112" s="231" t="s">
        <v>201</v>
      </c>
      <c r="L112" s="231" t="s">
        <v>201</v>
      </c>
      <c r="M112" s="231" t="s">
        <v>201</v>
      </c>
      <c r="N112" s="231" t="s">
        <v>201</v>
      </c>
      <c r="O112" s="231" t="s">
        <v>201</v>
      </c>
      <c r="P112" s="231"/>
      <c r="Q112" s="231" t="s">
        <v>201</v>
      </c>
      <c r="R112" s="231" t="s">
        <v>201</v>
      </c>
      <c r="S112" s="231" t="s">
        <v>201</v>
      </c>
      <c r="T112" s="223" t="s">
        <v>200</v>
      </c>
      <c r="U112" s="224">
        <v>50000</v>
      </c>
      <c r="V112" s="238">
        <v>50000</v>
      </c>
      <c r="W112" s="118"/>
      <c r="X112" s="224">
        <v>50000</v>
      </c>
      <c r="Y112" s="239">
        <v>50000</v>
      </c>
      <c r="Z112" s="117"/>
      <c r="AA112" s="227" t="s">
        <v>254</v>
      </c>
      <c r="AB112" s="232" t="s">
        <v>201</v>
      </c>
      <c r="AC112" s="232" t="s">
        <v>201</v>
      </c>
      <c r="AD112" s="232" t="s">
        <v>201</v>
      </c>
      <c r="AE112" s="228" t="s">
        <v>201</v>
      </c>
      <c r="AF112" s="229" t="s">
        <v>201</v>
      </c>
      <c r="AG112" s="229" t="s">
        <v>201</v>
      </c>
      <c r="AH112" s="230" t="s">
        <v>46</v>
      </c>
    </row>
    <row r="113" spans="1:34" s="6" customFormat="1" ht="257.25" customHeight="1" x14ac:dyDescent="0.25">
      <c r="A113" s="240">
        <v>6353</v>
      </c>
      <c r="B113" s="172" t="s">
        <v>375</v>
      </c>
      <c r="C113" s="13" t="s">
        <v>194</v>
      </c>
      <c r="D113" s="220" t="s">
        <v>199</v>
      </c>
      <c r="E113" s="164" t="s">
        <v>380</v>
      </c>
      <c r="F113" s="18" t="s">
        <v>201</v>
      </c>
      <c r="G113" s="241">
        <v>46003</v>
      </c>
      <c r="H113" s="237" t="s">
        <v>201</v>
      </c>
      <c r="I113" s="231" t="s">
        <v>201</v>
      </c>
      <c r="J113" s="231" t="s">
        <v>201</v>
      </c>
      <c r="K113" s="231" t="s">
        <v>201</v>
      </c>
      <c r="L113" s="231" t="s">
        <v>201</v>
      </c>
      <c r="M113" s="231" t="s">
        <v>201</v>
      </c>
      <c r="N113" s="231" t="s">
        <v>201</v>
      </c>
      <c r="O113" s="231" t="s">
        <v>201</v>
      </c>
      <c r="P113" s="231"/>
      <c r="Q113" s="231" t="s">
        <v>201</v>
      </c>
      <c r="R113" s="231" t="s">
        <v>201</v>
      </c>
      <c r="S113" s="231" t="s">
        <v>201</v>
      </c>
      <c r="T113" s="223" t="s">
        <v>200</v>
      </c>
      <c r="U113" s="224">
        <v>6010</v>
      </c>
      <c r="V113" s="238">
        <v>6010</v>
      </c>
      <c r="W113" s="118"/>
      <c r="X113" s="224">
        <v>6010</v>
      </c>
      <c r="Y113" s="239">
        <v>6010</v>
      </c>
      <c r="Z113" s="117"/>
      <c r="AA113" s="227" t="s">
        <v>254</v>
      </c>
      <c r="AB113" s="232" t="s">
        <v>201</v>
      </c>
      <c r="AC113" s="232" t="s">
        <v>201</v>
      </c>
      <c r="AD113" s="232" t="s">
        <v>201</v>
      </c>
      <c r="AE113" s="228" t="s">
        <v>201</v>
      </c>
      <c r="AF113" s="229" t="s">
        <v>201</v>
      </c>
      <c r="AG113" s="229" t="s">
        <v>201</v>
      </c>
      <c r="AH113" s="230" t="s">
        <v>46</v>
      </c>
    </row>
    <row r="114" spans="1:34" s="6" customFormat="1" ht="257.25" customHeight="1" x14ac:dyDescent="0.25">
      <c r="A114" s="240">
        <v>6404</v>
      </c>
      <c r="B114" s="172" t="s">
        <v>322</v>
      </c>
      <c r="C114" s="13" t="s">
        <v>350</v>
      </c>
      <c r="D114" s="220" t="s">
        <v>199</v>
      </c>
      <c r="E114" s="164" t="s">
        <v>380</v>
      </c>
      <c r="F114" s="18" t="s">
        <v>201</v>
      </c>
      <c r="G114" s="241">
        <v>46007</v>
      </c>
      <c r="H114" s="237" t="s">
        <v>201</v>
      </c>
      <c r="I114" s="231" t="s">
        <v>201</v>
      </c>
      <c r="J114" s="231" t="s">
        <v>201</v>
      </c>
      <c r="K114" s="231" t="s">
        <v>201</v>
      </c>
      <c r="L114" s="231" t="s">
        <v>201</v>
      </c>
      <c r="M114" s="231" t="s">
        <v>201</v>
      </c>
      <c r="N114" s="231" t="s">
        <v>201</v>
      </c>
      <c r="O114" s="231" t="s">
        <v>201</v>
      </c>
      <c r="P114" s="231"/>
      <c r="Q114" s="231" t="s">
        <v>201</v>
      </c>
      <c r="R114" s="231" t="s">
        <v>201</v>
      </c>
      <c r="S114" s="231" t="s">
        <v>201</v>
      </c>
      <c r="T114" s="223" t="s">
        <v>200</v>
      </c>
      <c r="U114" s="224">
        <v>200000</v>
      </c>
      <c r="V114" s="238">
        <v>200000</v>
      </c>
      <c r="W114" s="118"/>
      <c r="X114" s="224">
        <v>200000</v>
      </c>
      <c r="Y114" s="239">
        <v>200000</v>
      </c>
      <c r="Z114" s="117"/>
      <c r="AA114" s="227" t="s">
        <v>254</v>
      </c>
      <c r="AB114" s="232" t="s">
        <v>201</v>
      </c>
      <c r="AC114" s="232" t="s">
        <v>201</v>
      </c>
      <c r="AD114" s="232" t="s">
        <v>201</v>
      </c>
      <c r="AE114" s="228" t="s">
        <v>201</v>
      </c>
      <c r="AF114" s="229" t="s">
        <v>201</v>
      </c>
      <c r="AG114" s="229" t="s">
        <v>201</v>
      </c>
      <c r="AH114" s="230" t="s">
        <v>46</v>
      </c>
    </row>
    <row r="115" spans="1:34" s="6" customFormat="1" ht="257.25" customHeight="1" x14ac:dyDescent="0.25">
      <c r="A115" s="240">
        <v>6457</v>
      </c>
      <c r="B115" s="172" t="s">
        <v>322</v>
      </c>
      <c r="C115" s="13" t="s">
        <v>352</v>
      </c>
      <c r="D115" s="220" t="s">
        <v>199</v>
      </c>
      <c r="E115" s="164" t="s">
        <v>380</v>
      </c>
      <c r="F115" s="18" t="s">
        <v>201</v>
      </c>
      <c r="G115" s="241">
        <v>46007</v>
      </c>
      <c r="H115" s="237" t="s">
        <v>201</v>
      </c>
      <c r="I115" s="231" t="s">
        <v>201</v>
      </c>
      <c r="J115" s="231" t="s">
        <v>201</v>
      </c>
      <c r="K115" s="231" t="s">
        <v>201</v>
      </c>
      <c r="L115" s="231" t="s">
        <v>201</v>
      </c>
      <c r="M115" s="231" t="s">
        <v>201</v>
      </c>
      <c r="N115" s="231" t="s">
        <v>201</v>
      </c>
      <c r="O115" s="231" t="s">
        <v>201</v>
      </c>
      <c r="P115" s="231"/>
      <c r="Q115" s="231" t="s">
        <v>201</v>
      </c>
      <c r="R115" s="231" t="s">
        <v>201</v>
      </c>
      <c r="S115" s="231" t="s">
        <v>201</v>
      </c>
      <c r="T115" s="223" t="s">
        <v>200</v>
      </c>
      <c r="U115" s="224">
        <v>188370</v>
      </c>
      <c r="V115" s="238">
        <v>188370</v>
      </c>
      <c r="W115" s="118"/>
      <c r="X115" s="224">
        <v>188370</v>
      </c>
      <c r="Y115" s="239">
        <v>188370</v>
      </c>
      <c r="Z115" s="117"/>
      <c r="AA115" s="227" t="s">
        <v>254</v>
      </c>
      <c r="AB115" s="232" t="s">
        <v>201</v>
      </c>
      <c r="AC115" s="232" t="s">
        <v>201</v>
      </c>
      <c r="AD115" s="232" t="s">
        <v>201</v>
      </c>
      <c r="AE115" s="228" t="s">
        <v>201</v>
      </c>
      <c r="AF115" s="229" t="s">
        <v>201</v>
      </c>
      <c r="AG115" s="229" t="s">
        <v>201</v>
      </c>
      <c r="AH115" s="230" t="s">
        <v>46</v>
      </c>
    </row>
    <row r="116" spans="1:34" s="6" customFormat="1" ht="257.25" customHeight="1" x14ac:dyDescent="0.25">
      <c r="A116" s="240">
        <v>6395</v>
      </c>
      <c r="B116" s="172" t="s">
        <v>377</v>
      </c>
      <c r="C116" s="13" t="s">
        <v>353</v>
      </c>
      <c r="D116" s="220" t="s">
        <v>199</v>
      </c>
      <c r="E116" s="164" t="s">
        <v>380</v>
      </c>
      <c r="F116" s="18" t="s">
        <v>201</v>
      </c>
      <c r="G116" s="241">
        <v>46007</v>
      </c>
      <c r="H116" s="237" t="s">
        <v>201</v>
      </c>
      <c r="I116" s="231" t="s">
        <v>201</v>
      </c>
      <c r="J116" s="231" t="s">
        <v>201</v>
      </c>
      <c r="K116" s="231" t="s">
        <v>201</v>
      </c>
      <c r="L116" s="231" t="s">
        <v>201</v>
      </c>
      <c r="M116" s="231" t="s">
        <v>201</v>
      </c>
      <c r="N116" s="231" t="s">
        <v>201</v>
      </c>
      <c r="O116" s="231" t="s">
        <v>201</v>
      </c>
      <c r="P116" s="231"/>
      <c r="Q116" s="231" t="s">
        <v>201</v>
      </c>
      <c r="R116" s="231" t="s">
        <v>201</v>
      </c>
      <c r="S116" s="231" t="s">
        <v>201</v>
      </c>
      <c r="T116" s="223" t="s">
        <v>200</v>
      </c>
      <c r="U116" s="224">
        <v>25000</v>
      </c>
      <c r="V116" s="238">
        <v>25000</v>
      </c>
      <c r="W116" s="118"/>
      <c r="X116" s="224">
        <v>25000</v>
      </c>
      <c r="Y116" s="239">
        <v>25000</v>
      </c>
      <c r="Z116" s="117"/>
      <c r="AA116" s="227" t="s">
        <v>254</v>
      </c>
      <c r="AB116" s="232" t="s">
        <v>201</v>
      </c>
      <c r="AC116" s="232" t="s">
        <v>201</v>
      </c>
      <c r="AD116" s="232" t="s">
        <v>201</v>
      </c>
      <c r="AE116" s="228" t="s">
        <v>201</v>
      </c>
      <c r="AF116" s="229" t="s">
        <v>201</v>
      </c>
      <c r="AG116" s="229" t="s">
        <v>201</v>
      </c>
      <c r="AH116" s="230" t="s">
        <v>46</v>
      </c>
    </row>
    <row r="117" spans="1:34" s="6" customFormat="1" ht="257.25" customHeight="1" x14ac:dyDescent="0.25">
      <c r="A117" s="236" t="s">
        <v>369</v>
      </c>
      <c r="B117" s="172" t="s">
        <v>378</v>
      </c>
      <c r="C117" s="13" t="s">
        <v>350</v>
      </c>
      <c r="D117" s="220" t="s">
        <v>199</v>
      </c>
      <c r="E117" s="164" t="s">
        <v>380</v>
      </c>
      <c r="F117" s="18">
        <v>46008</v>
      </c>
      <c r="G117" s="231">
        <v>46374</v>
      </c>
      <c r="H117" s="237" t="s">
        <v>201</v>
      </c>
      <c r="I117" s="231" t="s">
        <v>201</v>
      </c>
      <c r="J117" s="231" t="s">
        <v>201</v>
      </c>
      <c r="K117" s="231" t="s">
        <v>201</v>
      </c>
      <c r="L117" s="231" t="s">
        <v>201</v>
      </c>
      <c r="M117" s="231" t="s">
        <v>201</v>
      </c>
      <c r="N117" s="231" t="s">
        <v>201</v>
      </c>
      <c r="O117" s="231" t="s">
        <v>201</v>
      </c>
      <c r="P117" s="231"/>
      <c r="Q117" s="231" t="s">
        <v>201</v>
      </c>
      <c r="R117" s="231" t="s">
        <v>201</v>
      </c>
      <c r="S117" s="231" t="s">
        <v>201</v>
      </c>
      <c r="T117" s="223" t="s">
        <v>200</v>
      </c>
      <c r="U117" s="224">
        <v>13116</v>
      </c>
      <c r="V117" s="238">
        <v>13116</v>
      </c>
      <c r="W117" s="118"/>
      <c r="X117" s="224">
        <v>13116</v>
      </c>
      <c r="Y117" s="239">
        <v>13116</v>
      </c>
      <c r="Z117" s="117"/>
      <c r="AA117" s="227" t="s">
        <v>254</v>
      </c>
      <c r="AB117" s="232" t="s">
        <v>201</v>
      </c>
      <c r="AC117" s="232" t="s">
        <v>201</v>
      </c>
      <c r="AD117" s="232" t="s">
        <v>201</v>
      </c>
      <c r="AE117" s="228" t="s">
        <v>201</v>
      </c>
      <c r="AF117" s="229" t="s">
        <v>201</v>
      </c>
      <c r="AG117" s="229" t="s">
        <v>201</v>
      </c>
      <c r="AH117" s="230" t="s">
        <v>46</v>
      </c>
    </row>
    <row r="118" spans="1:34" s="6" customFormat="1" ht="257.25" customHeight="1" x14ac:dyDescent="0.25">
      <c r="A118" s="236" t="s">
        <v>370</v>
      </c>
      <c r="B118" s="172" t="s">
        <v>378</v>
      </c>
      <c r="C118" s="13" t="s">
        <v>350</v>
      </c>
      <c r="D118" s="220" t="s">
        <v>199</v>
      </c>
      <c r="E118" s="164" t="s">
        <v>380</v>
      </c>
      <c r="F118" s="18">
        <v>46008</v>
      </c>
      <c r="G118" s="231">
        <v>46374</v>
      </c>
      <c r="H118" s="237" t="s">
        <v>201</v>
      </c>
      <c r="I118" s="231" t="s">
        <v>201</v>
      </c>
      <c r="J118" s="231" t="s">
        <v>201</v>
      </c>
      <c r="K118" s="231" t="s">
        <v>201</v>
      </c>
      <c r="L118" s="231" t="s">
        <v>201</v>
      </c>
      <c r="M118" s="231" t="s">
        <v>201</v>
      </c>
      <c r="N118" s="231" t="s">
        <v>201</v>
      </c>
      <c r="O118" s="231" t="s">
        <v>201</v>
      </c>
      <c r="P118" s="231"/>
      <c r="Q118" s="231" t="s">
        <v>201</v>
      </c>
      <c r="R118" s="231" t="s">
        <v>201</v>
      </c>
      <c r="S118" s="231" t="s">
        <v>201</v>
      </c>
      <c r="T118" s="223" t="s">
        <v>200</v>
      </c>
      <c r="U118" s="224">
        <v>24046</v>
      </c>
      <c r="V118" s="238">
        <v>24046</v>
      </c>
      <c r="W118" s="118"/>
      <c r="X118" s="224">
        <v>24046</v>
      </c>
      <c r="Y118" s="239">
        <v>24046</v>
      </c>
      <c r="Z118" s="117"/>
      <c r="AA118" s="227" t="s">
        <v>254</v>
      </c>
      <c r="AB118" s="232" t="s">
        <v>201</v>
      </c>
      <c r="AC118" s="232" t="s">
        <v>201</v>
      </c>
      <c r="AD118" s="232" t="s">
        <v>201</v>
      </c>
      <c r="AE118" s="228" t="s">
        <v>201</v>
      </c>
      <c r="AF118" s="229" t="s">
        <v>201</v>
      </c>
      <c r="AG118" s="229" t="s">
        <v>201</v>
      </c>
      <c r="AH118" s="230" t="s">
        <v>46</v>
      </c>
    </row>
    <row r="119" spans="1:34" s="6" customFormat="1" ht="257.25" customHeight="1" x14ac:dyDescent="0.25">
      <c r="A119" s="236" t="s">
        <v>371</v>
      </c>
      <c r="B119" s="172" t="s">
        <v>378</v>
      </c>
      <c r="C119" s="13" t="s">
        <v>350</v>
      </c>
      <c r="D119" s="220" t="s">
        <v>199</v>
      </c>
      <c r="E119" s="164" t="s">
        <v>380</v>
      </c>
      <c r="F119" s="18">
        <v>46008</v>
      </c>
      <c r="G119" s="231">
        <v>46374</v>
      </c>
      <c r="H119" s="237" t="s">
        <v>201</v>
      </c>
      <c r="I119" s="231" t="s">
        <v>201</v>
      </c>
      <c r="J119" s="231" t="s">
        <v>201</v>
      </c>
      <c r="K119" s="231" t="s">
        <v>201</v>
      </c>
      <c r="L119" s="231" t="s">
        <v>201</v>
      </c>
      <c r="M119" s="231" t="s">
        <v>201</v>
      </c>
      <c r="N119" s="231" t="s">
        <v>201</v>
      </c>
      <c r="O119" s="231" t="s">
        <v>201</v>
      </c>
      <c r="P119" s="231"/>
      <c r="Q119" s="231" t="s">
        <v>201</v>
      </c>
      <c r="R119" s="231" t="s">
        <v>201</v>
      </c>
      <c r="S119" s="231" t="s">
        <v>201</v>
      </c>
      <c r="T119" s="223" t="s">
        <v>200</v>
      </c>
      <c r="U119" s="224">
        <v>25139</v>
      </c>
      <c r="V119" s="238">
        <v>25139</v>
      </c>
      <c r="W119" s="118"/>
      <c r="X119" s="224">
        <v>25139</v>
      </c>
      <c r="Y119" s="239">
        <v>25139</v>
      </c>
      <c r="Z119" s="117"/>
      <c r="AA119" s="227" t="s">
        <v>254</v>
      </c>
      <c r="AB119" s="232" t="s">
        <v>201</v>
      </c>
      <c r="AC119" s="232" t="s">
        <v>201</v>
      </c>
      <c r="AD119" s="232" t="s">
        <v>201</v>
      </c>
      <c r="AE119" s="228" t="s">
        <v>201</v>
      </c>
      <c r="AF119" s="229" t="s">
        <v>201</v>
      </c>
      <c r="AG119" s="229" t="s">
        <v>201</v>
      </c>
      <c r="AH119" s="230" t="s">
        <v>46</v>
      </c>
    </row>
    <row r="120" spans="1:34" s="6" customFormat="1" ht="257.25" customHeight="1" x14ac:dyDescent="0.25">
      <c r="A120" s="236">
        <v>6363</v>
      </c>
      <c r="B120" s="172" t="s">
        <v>313</v>
      </c>
      <c r="C120" s="13" t="s">
        <v>198</v>
      </c>
      <c r="D120" s="220" t="s">
        <v>199</v>
      </c>
      <c r="E120" s="164" t="s">
        <v>380</v>
      </c>
      <c r="F120" s="18" t="s">
        <v>201</v>
      </c>
      <c r="G120" s="231">
        <v>45989</v>
      </c>
      <c r="H120" s="237" t="s">
        <v>201</v>
      </c>
      <c r="I120" s="231" t="s">
        <v>201</v>
      </c>
      <c r="J120" s="231" t="s">
        <v>201</v>
      </c>
      <c r="K120" s="231" t="s">
        <v>201</v>
      </c>
      <c r="L120" s="231" t="s">
        <v>201</v>
      </c>
      <c r="M120" s="231" t="s">
        <v>201</v>
      </c>
      <c r="N120" s="231" t="s">
        <v>201</v>
      </c>
      <c r="O120" s="231" t="s">
        <v>201</v>
      </c>
      <c r="P120" s="231"/>
      <c r="Q120" s="231" t="s">
        <v>201</v>
      </c>
      <c r="R120" s="231" t="s">
        <v>201</v>
      </c>
      <c r="S120" s="231" t="s">
        <v>201</v>
      </c>
      <c r="T120" s="223" t="s">
        <v>200</v>
      </c>
      <c r="U120" s="224">
        <v>200000</v>
      </c>
      <c r="V120" s="238">
        <v>200000</v>
      </c>
      <c r="W120" s="118"/>
      <c r="X120" s="224">
        <v>200000</v>
      </c>
      <c r="Y120" s="239">
        <v>200000</v>
      </c>
      <c r="Z120" s="117"/>
      <c r="AA120" s="227" t="s">
        <v>254</v>
      </c>
      <c r="AB120" s="232" t="s">
        <v>201</v>
      </c>
      <c r="AC120" s="232" t="s">
        <v>201</v>
      </c>
      <c r="AD120" s="232" t="s">
        <v>201</v>
      </c>
      <c r="AE120" s="228" t="s">
        <v>201</v>
      </c>
      <c r="AF120" s="229" t="s">
        <v>201</v>
      </c>
      <c r="AG120" s="229" t="s">
        <v>201</v>
      </c>
      <c r="AH120" s="230" t="s">
        <v>46</v>
      </c>
    </row>
    <row r="121" spans="1:34" s="6" customFormat="1" ht="257.25" customHeight="1" x14ac:dyDescent="0.25">
      <c r="A121" s="236">
        <v>6380</v>
      </c>
      <c r="B121" s="172" t="s">
        <v>322</v>
      </c>
      <c r="C121" s="13" t="s">
        <v>352</v>
      </c>
      <c r="D121" s="220" t="s">
        <v>199</v>
      </c>
      <c r="E121" s="164" t="s">
        <v>380</v>
      </c>
      <c r="F121" s="18" t="s">
        <v>201</v>
      </c>
      <c r="G121" s="231">
        <v>45989</v>
      </c>
      <c r="H121" s="237" t="s">
        <v>201</v>
      </c>
      <c r="I121" s="231" t="s">
        <v>201</v>
      </c>
      <c r="J121" s="231" t="s">
        <v>201</v>
      </c>
      <c r="K121" s="231" t="s">
        <v>201</v>
      </c>
      <c r="L121" s="231" t="s">
        <v>201</v>
      </c>
      <c r="M121" s="231" t="s">
        <v>201</v>
      </c>
      <c r="N121" s="231" t="s">
        <v>201</v>
      </c>
      <c r="O121" s="231" t="s">
        <v>201</v>
      </c>
      <c r="P121" s="231"/>
      <c r="Q121" s="231" t="s">
        <v>201</v>
      </c>
      <c r="R121" s="231" t="s">
        <v>201</v>
      </c>
      <c r="S121" s="231" t="s">
        <v>201</v>
      </c>
      <c r="T121" s="223" t="s">
        <v>200</v>
      </c>
      <c r="U121" s="224">
        <v>181440</v>
      </c>
      <c r="V121" s="238">
        <v>181440</v>
      </c>
      <c r="W121" s="118"/>
      <c r="X121" s="224">
        <v>181440</v>
      </c>
      <c r="Y121" s="239">
        <v>181440</v>
      </c>
      <c r="Z121" s="117"/>
      <c r="AA121" s="227" t="s">
        <v>254</v>
      </c>
      <c r="AB121" s="232" t="s">
        <v>201</v>
      </c>
      <c r="AC121" s="232" t="s">
        <v>201</v>
      </c>
      <c r="AD121" s="232" t="s">
        <v>201</v>
      </c>
      <c r="AE121" s="228" t="s">
        <v>201</v>
      </c>
      <c r="AF121" s="229" t="s">
        <v>201</v>
      </c>
      <c r="AG121" s="229" t="s">
        <v>201</v>
      </c>
      <c r="AH121" s="230" t="s">
        <v>46</v>
      </c>
    </row>
    <row r="122" spans="1:34" s="6" customFormat="1" ht="318.75" customHeight="1" x14ac:dyDescent="0.25">
      <c r="A122" s="236">
        <v>4988</v>
      </c>
      <c r="B122" s="172" t="s">
        <v>376</v>
      </c>
      <c r="C122" s="13" t="s">
        <v>194</v>
      </c>
      <c r="D122" s="220" t="s">
        <v>199</v>
      </c>
      <c r="E122" s="164" t="s">
        <v>380</v>
      </c>
      <c r="F122" s="18" t="s">
        <v>201</v>
      </c>
      <c r="G122" s="231">
        <v>45989</v>
      </c>
      <c r="H122" s="237" t="s">
        <v>201</v>
      </c>
      <c r="I122" s="231" t="s">
        <v>201</v>
      </c>
      <c r="J122" s="231" t="s">
        <v>201</v>
      </c>
      <c r="K122" s="231" t="s">
        <v>201</v>
      </c>
      <c r="L122" s="231" t="s">
        <v>201</v>
      </c>
      <c r="M122" s="231" t="s">
        <v>201</v>
      </c>
      <c r="N122" s="231" t="s">
        <v>201</v>
      </c>
      <c r="O122" s="231" t="s">
        <v>201</v>
      </c>
      <c r="P122" s="231"/>
      <c r="Q122" s="231" t="s">
        <v>201</v>
      </c>
      <c r="R122" s="231" t="s">
        <v>201</v>
      </c>
      <c r="S122" s="231" t="s">
        <v>201</v>
      </c>
      <c r="T122" s="223" t="s">
        <v>200</v>
      </c>
      <c r="U122" s="224">
        <v>25000</v>
      </c>
      <c r="V122" s="238">
        <v>25000</v>
      </c>
      <c r="W122" s="118"/>
      <c r="X122" s="224">
        <v>25000</v>
      </c>
      <c r="Y122" s="239">
        <v>25000</v>
      </c>
      <c r="Z122" s="117"/>
      <c r="AA122" s="227" t="s">
        <v>254</v>
      </c>
      <c r="AB122" s="232" t="s">
        <v>201</v>
      </c>
      <c r="AC122" s="232" t="s">
        <v>201</v>
      </c>
      <c r="AD122" s="232" t="s">
        <v>201</v>
      </c>
      <c r="AE122" s="228" t="s">
        <v>201</v>
      </c>
      <c r="AF122" s="229" t="s">
        <v>201</v>
      </c>
      <c r="AG122" s="229" t="s">
        <v>201</v>
      </c>
      <c r="AH122" s="230" t="s">
        <v>46</v>
      </c>
    </row>
    <row r="123" spans="1:34" s="6" customFormat="1" ht="318.75" customHeight="1" x14ac:dyDescent="0.25">
      <c r="A123" s="242" t="s">
        <v>225</v>
      </c>
      <c r="B123" s="243" t="s">
        <v>245</v>
      </c>
      <c r="C123" s="233" t="s">
        <v>186</v>
      </c>
      <c r="D123" s="244" t="s">
        <v>199</v>
      </c>
      <c r="E123" s="221" t="s">
        <v>38</v>
      </c>
      <c r="F123" s="231">
        <v>45938</v>
      </c>
      <c r="G123" s="231">
        <v>45967</v>
      </c>
      <c r="H123" s="222">
        <v>45975</v>
      </c>
      <c r="I123" s="231">
        <v>45987</v>
      </c>
      <c r="J123" s="231">
        <v>45987</v>
      </c>
      <c r="K123" s="231">
        <v>45987</v>
      </c>
      <c r="L123" s="231">
        <v>45996</v>
      </c>
      <c r="M123" s="231">
        <v>46008</v>
      </c>
      <c r="N123" s="231" t="s">
        <v>201</v>
      </c>
      <c r="O123" s="231" t="s">
        <v>201</v>
      </c>
      <c r="P123" s="231"/>
      <c r="Q123" s="231" t="s">
        <v>201</v>
      </c>
      <c r="R123" s="231" t="s">
        <v>201</v>
      </c>
      <c r="S123" s="231" t="s">
        <v>201</v>
      </c>
      <c r="T123" s="245" t="s">
        <v>200</v>
      </c>
      <c r="U123" s="246">
        <v>4964853.0999999996</v>
      </c>
      <c r="V123" s="118"/>
      <c r="W123" s="118">
        <v>4964853.0999999996</v>
      </c>
      <c r="X123" s="246">
        <v>4957277.5199999996</v>
      </c>
      <c r="Y123" s="247"/>
      <c r="Z123" s="119">
        <v>4957277.5199999996</v>
      </c>
      <c r="AA123" s="227" t="s">
        <v>254</v>
      </c>
      <c r="AB123" s="232">
        <v>45971</v>
      </c>
      <c r="AC123" s="232">
        <v>45985</v>
      </c>
      <c r="AD123" s="232">
        <v>45985</v>
      </c>
      <c r="AE123" s="232">
        <v>45985</v>
      </c>
      <c r="AF123" s="232" t="s">
        <v>201</v>
      </c>
      <c r="AG123" s="248" t="s">
        <v>201</v>
      </c>
      <c r="AH123" s="230" t="s">
        <v>46</v>
      </c>
    </row>
    <row r="124" spans="1:34" s="6" customFormat="1" ht="318.75" customHeight="1" x14ac:dyDescent="0.25">
      <c r="A124" s="242" t="s">
        <v>226</v>
      </c>
      <c r="B124" s="249" t="s">
        <v>246</v>
      </c>
      <c r="C124" s="233" t="s">
        <v>186</v>
      </c>
      <c r="D124" s="244" t="s">
        <v>199</v>
      </c>
      <c r="E124" s="221" t="s">
        <v>38</v>
      </c>
      <c r="F124" s="231">
        <v>45931</v>
      </c>
      <c r="G124" s="231">
        <v>45967</v>
      </c>
      <c r="H124" s="222">
        <v>45975</v>
      </c>
      <c r="I124" s="231">
        <v>45987</v>
      </c>
      <c r="J124" s="231">
        <v>45987</v>
      </c>
      <c r="K124" s="231">
        <v>45987</v>
      </c>
      <c r="L124" s="231">
        <v>45996</v>
      </c>
      <c r="M124" s="231">
        <v>46008</v>
      </c>
      <c r="N124" s="231" t="s">
        <v>201</v>
      </c>
      <c r="O124" s="231" t="s">
        <v>201</v>
      </c>
      <c r="P124" s="231"/>
      <c r="Q124" s="231" t="s">
        <v>201</v>
      </c>
      <c r="R124" s="231" t="s">
        <v>201</v>
      </c>
      <c r="S124" s="231" t="s">
        <v>201</v>
      </c>
      <c r="T124" s="245" t="s">
        <v>200</v>
      </c>
      <c r="U124" s="246">
        <v>6294461.2599999998</v>
      </c>
      <c r="V124" s="118"/>
      <c r="W124" s="118">
        <v>6294461.2599999998</v>
      </c>
      <c r="X124" s="246">
        <v>6273614.1399999997</v>
      </c>
      <c r="Y124" s="247"/>
      <c r="Z124" s="119">
        <v>6273614.1399999997</v>
      </c>
      <c r="AA124" s="227" t="s">
        <v>254</v>
      </c>
      <c r="AB124" s="232">
        <v>45971</v>
      </c>
      <c r="AC124" s="232">
        <v>45985</v>
      </c>
      <c r="AD124" s="232">
        <v>45985</v>
      </c>
      <c r="AE124" s="232">
        <v>45985</v>
      </c>
      <c r="AF124" s="232" t="s">
        <v>201</v>
      </c>
      <c r="AG124" s="248" t="s">
        <v>201</v>
      </c>
      <c r="AH124" s="230" t="s">
        <v>46</v>
      </c>
    </row>
    <row r="125" spans="1:34" s="6" customFormat="1" ht="318.75" customHeight="1" x14ac:dyDescent="0.25">
      <c r="A125" s="242" t="s">
        <v>227</v>
      </c>
      <c r="B125" s="249" t="s">
        <v>247</v>
      </c>
      <c r="C125" s="233" t="s">
        <v>186</v>
      </c>
      <c r="D125" s="244" t="s">
        <v>199</v>
      </c>
      <c r="E125" s="221" t="s">
        <v>38</v>
      </c>
      <c r="F125" s="231">
        <v>45938</v>
      </c>
      <c r="G125" s="231">
        <v>45958</v>
      </c>
      <c r="H125" s="222">
        <v>45966</v>
      </c>
      <c r="I125" s="231">
        <v>45980</v>
      </c>
      <c r="J125" s="231">
        <v>45980</v>
      </c>
      <c r="K125" s="231">
        <v>45980</v>
      </c>
      <c r="L125" s="231">
        <v>45989</v>
      </c>
      <c r="M125" s="231">
        <v>46008</v>
      </c>
      <c r="N125" s="231" t="s">
        <v>201</v>
      </c>
      <c r="O125" s="231" t="s">
        <v>201</v>
      </c>
      <c r="P125" s="231"/>
      <c r="Q125" s="231" t="s">
        <v>201</v>
      </c>
      <c r="R125" s="231" t="s">
        <v>201</v>
      </c>
      <c r="S125" s="231" t="s">
        <v>201</v>
      </c>
      <c r="T125" s="245" t="s">
        <v>200</v>
      </c>
      <c r="U125" s="246">
        <v>6172352.3200000003</v>
      </c>
      <c r="V125" s="118"/>
      <c r="W125" s="238">
        <v>6172352.3200000003</v>
      </c>
      <c r="X125" s="246">
        <v>6167284.2300000004</v>
      </c>
      <c r="Y125" s="247"/>
      <c r="Z125" s="119">
        <v>6167284.2300000004</v>
      </c>
      <c r="AA125" s="227" t="s">
        <v>254</v>
      </c>
      <c r="AB125" s="232">
        <v>45957</v>
      </c>
      <c r="AC125" s="232">
        <v>45975</v>
      </c>
      <c r="AD125" s="232">
        <v>45975</v>
      </c>
      <c r="AE125" s="232">
        <v>45975</v>
      </c>
      <c r="AF125" s="232" t="s">
        <v>201</v>
      </c>
      <c r="AG125" s="248" t="s">
        <v>201</v>
      </c>
      <c r="AH125" s="230" t="s">
        <v>46</v>
      </c>
    </row>
    <row r="126" spans="1:34" s="6" customFormat="1" ht="318.75" customHeight="1" x14ac:dyDescent="0.25">
      <c r="A126" s="242" t="s">
        <v>228</v>
      </c>
      <c r="B126" s="249" t="s">
        <v>248</v>
      </c>
      <c r="C126" s="233" t="s">
        <v>186</v>
      </c>
      <c r="D126" s="244" t="s">
        <v>199</v>
      </c>
      <c r="E126" s="221" t="s">
        <v>38</v>
      </c>
      <c r="F126" s="231">
        <v>45938</v>
      </c>
      <c r="G126" s="231">
        <v>45958</v>
      </c>
      <c r="H126" s="222">
        <v>45966</v>
      </c>
      <c r="I126" s="231">
        <v>45980</v>
      </c>
      <c r="J126" s="231">
        <v>45980</v>
      </c>
      <c r="K126" s="231">
        <v>45980</v>
      </c>
      <c r="L126" s="231">
        <v>45989</v>
      </c>
      <c r="M126" s="231">
        <v>46008</v>
      </c>
      <c r="N126" s="231" t="s">
        <v>201</v>
      </c>
      <c r="O126" s="231" t="s">
        <v>201</v>
      </c>
      <c r="P126" s="231"/>
      <c r="Q126" s="231" t="s">
        <v>201</v>
      </c>
      <c r="R126" s="231" t="s">
        <v>201</v>
      </c>
      <c r="S126" s="231" t="s">
        <v>201</v>
      </c>
      <c r="T126" s="245" t="s">
        <v>200</v>
      </c>
      <c r="U126" s="246">
        <v>2893037.96</v>
      </c>
      <c r="V126" s="118"/>
      <c r="W126" s="238">
        <v>2893037.96</v>
      </c>
      <c r="X126" s="246">
        <v>2888782.9</v>
      </c>
      <c r="Y126" s="247"/>
      <c r="Z126" s="119">
        <v>2888782.9</v>
      </c>
      <c r="AA126" s="227" t="s">
        <v>254</v>
      </c>
      <c r="AB126" s="232">
        <v>45957</v>
      </c>
      <c r="AC126" s="232">
        <v>45975</v>
      </c>
      <c r="AD126" s="232">
        <v>45975</v>
      </c>
      <c r="AE126" s="232">
        <v>45975</v>
      </c>
      <c r="AF126" s="232" t="s">
        <v>201</v>
      </c>
      <c r="AG126" s="248" t="s">
        <v>201</v>
      </c>
      <c r="AH126" s="230" t="s">
        <v>46</v>
      </c>
    </row>
    <row r="127" spans="1:34" s="6" customFormat="1" ht="318.75" customHeight="1" x14ac:dyDescent="0.25">
      <c r="A127" s="242" t="s">
        <v>229</v>
      </c>
      <c r="B127" s="249" t="s">
        <v>249</v>
      </c>
      <c r="C127" s="233" t="s">
        <v>186</v>
      </c>
      <c r="D127" s="244" t="s">
        <v>199</v>
      </c>
      <c r="E127" s="221" t="s">
        <v>38</v>
      </c>
      <c r="F127" s="231">
        <v>45938</v>
      </c>
      <c r="G127" s="231">
        <v>45958</v>
      </c>
      <c r="H127" s="222">
        <v>45966</v>
      </c>
      <c r="I127" s="231">
        <v>45980</v>
      </c>
      <c r="J127" s="231">
        <v>45980</v>
      </c>
      <c r="K127" s="231">
        <v>45980</v>
      </c>
      <c r="L127" s="231">
        <v>45989</v>
      </c>
      <c r="M127" s="231">
        <v>46008</v>
      </c>
      <c r="N127" s="231" t="s">
        <v>201</v>
      </c>
      <c r="O127" s="231" t="s">
        <v>201</v>
      </c>
      <c r="P127" s="231"/>
      <c r="Q127" s="231" t="s">
        <v>201</v>
      </c>
      <c r="R127" s="231" t="s">
        <v>201</v>
      </c>
      <c r="S127" s="231" t="s">
        <v>201</v>
      </c>
      <c r="T127" s="245" t="s">
        <v>200</v>
      </c>
      <c r="U127" s="246">
        <v>4870363.3</v>
      </c>
      <c r="V127" s="118"/>
      <c r="W127" s="118">
        <v>4870363.3</v>
      </c>
      <c r="X127" s="246">
        <v>4864269.38</v>
      </c>
      <c r="Y127" s="247"/>
      <c r="Z127" s="119">
        <v>4864269.38</v>
      </c>
      <c r="AA127" s="227" t="s">
        <v>254</v>
      </c>
      <c r="AB127" s="232">
        <v>45957</v>
      </c>
      <c r="AC127" s="232">
        <v>45975</v>
      </c>
      <c r="AD127" s="232">
        <v>45975</v>
      </c>
      <c r="AE127" s="232">
        <v>45975</v>
      </c>
      <c r="AF127" s="232" t="s">
        <v>201</v>
      </c>
      <c r="AG127" s="248" t="s">
        <v>201</v>
      </c>
      <c r="AH127" s="230" t="s">
        <v>46</v>
      </c>
    </row>
    <row r="128" spans="1:34" s="6" customFormat="1" ht="318.75" customHeight="1" x14ac:dyDescent="0.25">
      <c r="A128" s="242" t="s">
        <v>230</v>
      </c>
      <c r="B128" s="249" t="s">
        <v>250</v>
      </c>
      <c r="C128" s="233" t="s">
        <v>186</v>
      </c>
      <c r="D128" s="244" t="s">
        <v>199</v>
      </c>
      <c r="E128" s="221" t="s">
        <v>38</v>
      </c>
      <c r="F128" s="231">
        <v>45938</v>
      </c>
      <c r="G128" s="231">
        <v>45958</v>
      </c>
      <c r="H128" s="222">
        <v>45966</v>
      </c>
      <c r="I128" s="231">
        <v>45980</v>
      </c>
      <c r="J128" s="231">
        <v>45980</v>
      </c>
      <c r="K128" s="231">
        <v>45980</v>
      </c>
      <c r="L128" s="231">
        <v>45989</v>
      </c>
      <c r="M128" s="231">
        <v>46007</v>
      </c>
      <c r="N128" s="231" t="s">
        <v>201</v>
      </c>
      <c r="O128" s="231" t="s">
        <v>201</v>
      </c>
      <c r="P128" s="231"/>
      <c r="Q128" s="231" t="s">
        <v>201</v>
      </c>
      <c r="R128" s="231" t="s">
        <v>201</v>
      </c>
      <c r="S128" s="231" t="s">
        <v>201</v>
      </c>
      <c r="T128" s="245" t="s">
        <v>200</v>
      </c>
      <c r="U128" s="246">
        <v>2541853.2400000002</v>
      </c>
      <c r="V128" s="118"/>
      <c r="W128" s="118">
        <v>2541853.2400000002</v>
      </c>
      <c r="X128" s="246">
        <v>2536793.5299999998</v>
      </c>
      <c r="Y128" s="247"/>
      <c r="Z128" s="117">
        <v>2536793.5299999998</v>
      </c>
      <c r="AA128" s="227" t="s">
        <v>254</v>
      </c>
      <c r="AB128" s="232">
        <v>45957</v>
      </c>
      <c r="AC128" s="232">
        <v>45975</v>
      </c>
      <c r="AD128" s="232">
        <v>45975</v>
      </c>
      <c r="AE128" s="232">
        <v>45975</v>
      </c>
      <c r="AF128" s="232" t="s">
        <v>201</v>
      </c>
      <c r="AG128" s="248" t="s">
        <v>201</v>
      </c>
      <c r="AH128" s="230" t="s">
        <v>46</v>
      </c>
    </row>
    <row r="129" spans="1:35" s="6" customFormat="1" ht="318.75" customHeight="1" x14ac:dyDescent="0.25">
      <c r="A129" s="242" t="s">
        <v>232</v>
      </c>
      <c r="B129" s="243" t="s">
        <v>252</v>
      </c>
      <c r="C129" s="233" t="s">
        <v>186</v>
      </c>
      <c r="D129" s="244" t="s">
        <v>199</v>
      </c>
      <c r="E129" s="221" t="s">
        <v>38</v>
      </c>
      <c r="F129" s="231">
        <v>45931</v>
      </c>
      <c r="G129" s="231">
        <v>45967</v>
      </c>
      <c r="H129" s="222">
        <v>45975</v>
      </c>
      <c r="I129" s="231">
        <v>45987</v>
      </c>
      <c r="J129" s="231">
        <v>45987</v>
      </c>
      <c r="K129" s="231">
        <v>45987</v>
      </c>
      <c r="L129" s="231">
        <v>45996</v>
      </c>
      <c r="M129" s="231">
        <v>46017</v>
      </c>
      <c r="N129" s="231" t="s">
        <v>201</v>
      </c>
      <c r="O129" s="231" t="s">
        <v>201</v>
      </c>
      <c r="P129" s="231"/>
      <c r="Q129" s="231" t="s">
        <v>201</v>
      </c>
      <c r="R129" s="231" t="s">
        <v>201</v>
      </c>
      <c r="S129" s="231" t="s">
        <v>201</v>
      </c>
      <c r="T129" s="245" t="s">
        <v>200</v>
      </c>
      <c r="U129" s="246">
        <v>4938701.7300000004</v>
      </c>
      <c r="V129" s="118"/>
      <c r="W129" s="118">
        <v>4938701.7300000004</v>
      </c>
      <c r="X129" s="246">
        <v>4933457.1500000004</v>
      </c>
      <c r="Y129" s="247"/>
      <c r="Z129" s="117">
        <v>4933457.1500000004</v>
      </c>
      <c r="AA129" s="227" t="s">
        <v>254</v>
      </c>
      <c r="AB129" s="232">
        <v>45971</v>
      </c>
      <c r="AC129" s="232">
        <v>45985</v>
      </c>
      <c r="AD129" s="232">
        <v>45985</v>
      </c>
      <c r="AE129" s="232">
        <v>45985</v>
      </c>
      <c r="AF129" s="232" t="s">
        <v>201</v>
      </c>
      <c r="AG129" s="248" t="s">
        <v>201</v>
      </c>
      <c r="AH129" s="230" t="s">
        <v>46</v>
      </c>
    </row>
    <row r="130" spans="1:35" s="8" customFormat="1" ht="318.75" customHeight="1" x14ac:dyDescent="0.3">
      <c r="A130" s="242" t="s">
        <v>135</v>
      </c>
      <c r="B130" s="250" t="s">
        <v>179</v>
      </c>
      <c r="C130" s="251" t="s">
        <v>191</v>
      </c>
      <c r="D130" s="244" t="s">
        <v>199</v>
      </c>
      <c r="E130" s="221" t="s">
        <v>38</v>
      </c>
      <c r="F130" s="231">
        <v>45946</v>
      </c>
      <c r="G130" s="231">
        <v>45958</v>
      </c>
      <c r="H130" s="231">
        <v>45966</v>
      </c>
      <c r="I130" s="231">
        <v>45980</v>
      </c>
      <c r="J130" s="231">
        <v>45980</v>
      </c>
      <c r="K130" s="231">
        <v>45980</v>
      </c>
      <c r="L130" s="231">
        <v>45985</v>
      </c>
      <c r="M130" s="231">
        <v>45996</v>
      </c>
      <c r="N130" s="231">
        <v>46000</v>
      </c>
      <c r="O130" s="231">
        <v>46001</v>
      </c>
      <c r="P130" s="231">
        <v>46007</v>
      </c>
      <c r="Q130" s="231">
        <v>46007</v>
      </c>
      <c r="R130" s="231">
        <v>46007</v>
      </c>
      <c r="S130" s="231">
        <v>46007</v>
      </c>
      <c r="T130" s="252" t="s">
        <v>200</v>
      </c>
      <c r="U130" s="117">
        <f>Completed[[#This Row],[MOOE]]+Completed[[#This Row],[CO]]</f>
        <v>3030017</v>
      </c>
      <c r="V130" s="118"/>
      <c r="W130" s="119">
        <v>3030017</v>
      </c>
      <c r="X130" s="117">
        <f>Completed[[#This Row],[MOOE2]]+Completed[[#This Row],[CO3]]</f>
        <v>3028558</v>
      </c>
      <c r="Y130" s="119"/>
      <c r="Z130" s="117">
        <v>3028558</v>
      </c>
      <c r="AA130" s="227" t="s">
        <v>254</v>
      </c>
      <c r="AB130" s="232">
        <v>45957</v>
      </c>
      <c r="AC130" s="232">
        <v>45975</v>
      </c>
      <c r="AD130" s="232">
        <v>45975</v>
      </c>
      <c r="AE130" s="232">
        <v>45975</v>
      </c>
      <c r="AF130" s="232" t="s">
        <v>201</v>
      </c>
      <c r="AG130" s="248" t="s">
        <v>201</v>
      </c>
      <c r="AH130" s="230" t="s">
        <v>46</v>
      </c>
      <c r="AI130" s="7"/>
    </row>
    <row r="131" spans="1:35" s="6" customFormat="1" ht="318.75" customHeight="1" x14ac:dyDescent="0.25">
      <c r="A131" s="242" t="s">
        <v>233</v>
      </c>
      <c r="B131" s="243" t="s">
        <v>253</v>
      </c>
      <c r="C131" s="233" t="s">
        <v>186</v>
      </c>
      <c r="D131" s="244" t="s">
        <v>199</v>
      </c>
      <c r="E131" s="221" t="s">
        <v>38</v>
      </c>
      <c r="F131" s="231">
        <v>45931</v>
      </c>
      <c r="G131" s="231">
        <v>45967</v>
      </c>
      <c r="H131" s="222">
        <v>45975</v>
      </c>
      <c r="I131" s="231">
        <v>45987</v>
      </c>
      <c r="J131" s="231">
        <v>45987</v>
      </c>
      <c r="K131" s="231">
        <v>45987</v>
      </c>
      <c r="L131" s="231">
        <v>45996</v>
      </c>
      <c r="M131" s="231">
        <v>46008</v>
      </c>
      <c r="N131" s="231" t="s">
        <v>201</v>
      </c>
      <c r="O131" s="231" t="s">
        <v>201</v>
      </c>
      <c r="P131" s="231"/>
      <c r="Q131" s="231" t="s">
        <v>201</v>
      </c>
      <c r="R131" s="231" t="s">
        <v>201</v>
      </c>
      <c r="S131" s="231" t="s">
        <v>201</v>
      </c>
      <c r="T131" s="245" t="s">
        <v>200</v>
      </c>
      <c r="U131" s="246">
        <v>2819428.66</v>
      </c>
      <c r="V131" s="118"/>
      <c r="W131" s="118">
        <v>2819428.66</v>
      </c>
      <c r="X131" s="246">
        <v>2818345.06</v>
      </c>
      <c r="Y131" s="247"/>
      <c r="Z131" s="119">
        <v>2818345.06</v>
      </c>
      <c r="AA131" s="227" t="s">
        <v>254</v>
      </c>
      <c r="AB131" s="232">
        <v>45971</v>
      </c>
      <c r="AC131" s="232">
        <v>45985</v>
      </c>
      <c r="AD131" s="232">
        <v>45985</v>
      </c>
      <c r="AE131" s="232">
        <v>45985</v>
      </c>
      <c r="AF131" s="232" t="s">
        <v>201</v>
      </c>
      <c r="AG131" s="248" t="s">
        <v>201</v>
      </c>
      <c r="AH131" s="230" t="s">
        <v>46</v>
      </c>
    </row>
    <row r="132" spans="1:35" s="6" customFormat="1" ht="318.75" customHeight="1" x14ac:dyDescent="0.25">
      <c r="A132" s="236">
        <v>6263</v>
      </c>
      <c r="B132" s="172" t="s">
        <v>374</v>
      </c>
      <c r="C132" s="13" t="s">
        <v>353</v>
      </c>
      <c r="D132" s="220" t="s">
        <v>199</v>
      </c>
      <c r="E132" s="164" t="s">
        <v>380</v>
      </c>
      <c r="F132" s="18" t="s">
        <v>201</v>
      </c>
      <c r="G132" s="231">
        <v>45982</v>
      </c>
      <c r="H132" s="237" t="s">
        <v>201</v>
      </c>
      <c r="I132" s="231" t="s">
        <v>201</v>
      </c>
      <c r="J132" s="231" t="s">
        <v>201</v>
      </c>
      <c r="K132" s="231" t="s">
        <v>201</v>
      </c>
      <c r="L132" s="231" t="s">
        <v>201</v>
      </c>
      <c r="M132" s="231" t="s">
        <v>201</v>
      </c>
      <c r="N132" s="231" t="s">
        <v>201</v>
      </c>
      <c r="O132" s="231" t="s">
        <v>201</v>
      </c>
      <c r="P132" s="231"/>
      <c r="Q132" s="231" t="s">
        <v>201</v>
      </c>
      <c r="R132" s="231" t="s">
        <v>201</v>
      </c>
      <c r="S132" s="231" t="s">
        <v>201</v>
      </c>
      <c r="T132" s="223" t="s">
        <v>200</v>
      </c>
      <c r="U132" s="224">
        <v>25000</v>
      </c>
      <c r="V132" s="238">
        <v>25000</v>
      </c>
      <c r="W132" s="118"/>
      <c r="X132" s="224">
        <v>25000</v>
      </c>
      <c r="Y132" s="239">
        <v>25000</v>
      </c>
      <c r="Z132" s="117"/>
      <c r="AA132" s="227" t="s">
        <v>254</v>
      </c>
      <c r="AB132" s="232" t="s">
        <v>201</v>
      </c>
      <c r="AC132" s="232" t="s">
        <v>201</v>
      </c>
      <c r="AD132" s="232" t="s">
        <v>201</v>
      </c>
      <c r="AE132" s="228" t="s">
        <v>201</v>
      </c>
      <c r="AF132" s="229" t="s">
        <v>201</v>
      </c>
      <c r="AG132" s="229" t="s">
        <v>201</v>
      </c>
      <c r="AH132" s="230" t="s">
        <v>46</v>
      </c>
    </row>
    <row r="133" spans="1:35" s="2" customFormat="1" ht="41.25" customHeight="1" thickBot="1" x14ac:dyDescent="0.5">
      <c r="A133" s="198"/>
      <c r="B133" s="174"/>
      <c r="C133" s="50"/>
      <c r="D133" s="184"/>
      <c r="E133" s="185"/>
      <c r="F133" s="51"/>
      <c r="G133" s="51"/>
      <c r="H133" s="51"/>
      <c r="I133" s="51"/>
      <c r="J133" s="51"/>
      <c r="K133" s="51"/>
      <c r="L133" s="51"/>
      <c r="M133" s="51"/>
      <c r="N133" s="52"/>
      <c r="P133" s="52"/>
      <c r="Q133" s="53"/>
      <c r="R133" s="53"/>
      <c r="S133" s="54"/>
      <c r="T133" s="55" t="s">
        <v>30</v>
      </c>
      <c r="U133" s="291">
        <f>SUM(PMR!$U$6:$U$132)</f>
        <v>171333432.21000001</v>
      </c>
      <c r="V133" s="56">
        <f>SUM(PMR!$V$6:$V$132)</f>
        <v>20808671.629999999</v>
      </c>
      <c r="W133" s="56">
        <f>SUM(PMR!$W$6:$W$132)</f>
        <v>150524760.58000001</v>
      </c>
      <c r="X133" s="120"/>
      <c r="Y133" s="121"/>
      <c r="Z133" s="122"/>
      <c r="AA133" s="57"/>
      <c r="AB133" s="146"/>
      <c r="AC133" s="146"/>
      <c r="AD133" s="146"/>
      <c r="AE133" s="146"/>
      <c r="AF133" s="147"/>
      <c r="AG133" s="146"/>
      <c r="AH133" s="148"/>
    </row>
    <row r="134" spans="1:35" ht="41.25" customHeight="1" thickBot="1" x14ac:dyDescent="0.5">
      <c r="A134" s="198"/>
      <c r="B134" s="168"/>
      <c r="C134" s="58"/>
      <c r="D134" s="186"/>
      <c r="E134" s="187"/>
      <c r="F134" s="29"/>
      <c r="G134" s="29"/>
      <c r="H134" s="29"/>
      <c r="I134" s="29"/>
      <c r="J134" s="51"/>
      <c r="K134" s="51"/>
      <c r="L134" s="51"/>
      <c r="M134" s="51"/>
      <c r="N134" s="52"/>
      <c r="P134" s="52"/>
      <c r="Q134" s="53"/>
      <c r="R134" s="53"/>
      <c r="S134" s="54"/>
      <c r="T134" s="55" t="s">
        <v>31</v>
      </c>
      <c r="U134" s="292"/>
      <c r="V134" s="123"/>
      <c r="W134" s="124"/>
      <c r="X134" s="125">
        <f>SUM(PMR!$X$6:$X$132)</f>
        <v>163417989.54999998</v>
      </c>
      <c r="Y134" s="125">
        <f>SUM(PMR!$Y$6:$Y$132)</f>
        <v>20788898.5</v>
      </c>
      <c r="Z134" s="125">
        <f>SUM(PMR!$Z$6:$Z$132)</f>
        <v>142629091.05000001</v>
      </c>
      <c r="AF134" s="149"/>
      <c r="AG134" s="150"/>
    </row>
    <row r="135" spans="1:35" ht="41.25" customHeight="1" x14ac:dyDescent="0.45">
      <c r="A135" s="198"/>
      <c r="B135" s="168"/>
      <c r="C135" s="58"/>
      <c r="D135" s="186"/>
      <c r="E135" s="187"/>
      <c r="F135" s="29"/>
      <c r="G135" s="29"/>
      <c r="H135" s="29"/>
      <c r="I135" s="29"/>
      <c r="J135" s="51"/>
      <c r="K135" s="51"/>
      <c r="L135" s="51"/>
      <c r="M135" s="51"/>
      <c r="N135" s="52"/>
      <c r="P135" s="52"/>
      <c r="Q135" s="53"/>
      <c r="R135" s="53"/>
      <c r="S135" s="54"/>
      <c r="T135" s="55" t="s">
        <v>32</v>
      </c>
      <c r="U135" s="293">
        <f>U133-X134</f>
        <v>7915442.6600000262</v>
      </c>
      <c r="V135" s="126"/>
      <c r="W135" s="127"/>
      <c r="X135" s="126"/>
      <c r="Y135" s="128"/>
      <c r="Z135" s="129"/>
      <c r="AF135" s="140"/>
      <c r="AG135" s="150"/>
    </row>
    <row r="136" spans="1:35" ht="21.75" customHeight="1" thickBot="1" x14ac:dyDescent="0.5">
      <c r="A136" s="199"/>
      <c r="B136" s="175"/>
      <c r="C136" s="59"/>
      <c r="D136" s="188"/>
      <c r="E136" s="189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1"/>
      <c r="S136" s="59"/>
      <c r="T136" s="62"/>
      <c r="U136" s="62"/>
      <c r="V136" s="62"/>
      <c r="W136" s="62"/>
      <c r="X136" s="62"/>
      <c r="Y136" s="130"/>
      <c r="Z136" s="131"/>
      <c r="AA136" s="26"/>
      <c r="AB136" s="151"/>
      <c r="AC136" s="151"/>
      <c r="AD136" s="151"/>
      <c r="AE136" s="151"/>
      <c r="AF136" s="152"/>
      <c r="AG136" s="153"/>
    </row>
    <row r="137" spans="1:35" s="2" customFormat="1" ht="74.25" hidden="1" customHeight="1" thickBot="1" x14ac:dyDescent="0.5">
      <c r="A137" s="200" t="s">
        <v>4</v>
      </c>
      <c r="B137" s="176" t="s">
        <v>5</v>
      </c>
      <c r="C137" s="64" t="s">
        <v>6</v>
      </c>
      <c r="D137" s="190" t="s">
        <v>7</v>
      </c>
      <c r="E137" s="191" t="s">
        <v>8</v>
      </c>
      <c r="F137" s="65" t="s">
        <v>9</v>
      </c>
      <c r="G137" s="65" t="s">
        <v>10</v>
      </c>
      <c r="H137" s="65" t="s">
        <v>11</v>
      </c>
      <c r="I137" s="65" t="s">
        <v>12</v>
      </c>
      <c r="J137" s="65" t="s">
        <v>13</v>
      </c>
      <c r="K137" s="65" t="s">
        <v>14</v>
      </c>
      <c r="L137" s="65" t="s">
        <v>15</v>
      </c>
      <c r="M137" s="65" t="s">
        <v>16</v>
      </c>
      <c r="N137" s="65" t="s">
        <v>17</v>
      </c>
      <c r="O137" s="65" t="s">
        <v>18</v>
      </c>
      <c r="P137" s="65" t="s">
        <v>19</v>
      </c>
      <c r="Q137" s="65" t="s">
        <v>20</v>
      </c>
      <c r="R137" s="66" t="s">
        <v>21</v>
      </c>
      <c r="S137" s="63" t="s">
        <v>22</v>
      </c>
      <c r="T137" s="67" t="s">
        <v>23</v>
      </c>
      <c r="U137" s="108" t="s">
        <v>24</v>
      </c>
      <c r="V137" s="109" t="s">
        <v>25</v>
      </c>
      <c r="W137" s="107" t="s">
        <v>396</v>
      </c>
      <c r="X137" s="110" t="s">
        <v>397</v>
      </c>
      <c r="Y137" s="109" t="s">
        <v>398</v>
      </c>
      <c r="Z137" s="67" t="s">
        <v>26</v>
      </c>
      <c r="AA137" s="27" t="s">
        <v>395</v>
      </c>
      <c r="AB137" s="100" t="s">
        <v>399</v>
      </c>
      <c r="AC137" s="99" t="s">
        <v>402</v>
      </c>
      <c r="AD137" s="99" t="s">
        <v>400</v>
      </c>
      <c r="AE137" s="99" t="s">
        <v>401</v>
      </c>
      <c r="AF137" s="102" t="s">
        <v>27</v>
      </c>
      <c r="AG137" s="101" t="s">
        <v>28</v>
      </c>
      <c r="AH137" s="148"/>
    </row>
    <row r="138" spans="1:35" s="10" customFormat="1" ht="54" customHeight="1" thickTop="1" x14ac:dyDescent="0.3">
      <c r="A138" s="201" t="s">
        <v>33</v>
      </c>
      <c r="B138" s="177"/>
      <c r="C138" s="69"/>
      <c r="D138" s="165"/>
      <c r="E138" s="165"/>
      <c r="F138" s="70"/>
      <c r="G138" s="70"/>
      <c r="H138" s="70"/>
      <c r="I138" s="70"/>
      <c r="J138" s="70"/>
      <c r="K138" s="70"/>
      <c r="L138" s="70"/>
      <c r="M138" s="71"/>
      <c r="N138" s="70"/>
      <c r="O138" s="70"/>
      <c r="P138" s="70"/>
      <c r="Q138" s="70"/>
      <c r="R138" s="71"/>
      <c r="S138" s="71"/>
      <c r="T138" s="253"/>
      <c r="U138" s="254" t="str">
        <f>IF(Ongoing[[#This Row],[Procurement Project]]="","",SUM(Ongoing[[#This Row],[MOOE]]+Ongoing[[#This Row],[CO]]))</f>
        <v/>
      </c>
      <c r="V138" s="255"/>
      <c r="W138" s="256"/>
      <c r="X138" s="132" t="str">
        <f>IF(Ongoing[[#This Row],[Procurement Project]]="","",SUM(Ongoing[[#This Row],[MOOE2]]+Ongoing[[#This Row],[CO3]]))</f>
        <v/>
      </c>
      <c r="Y138" s="133"/>
      <c r="Z138" s="134"/>
      <c r="AA138" s="209"/>
      <c r="AB138" s="154"/>
      <c r="AC138" s="154"/>
      <c r="AD138" s="154"/>
      <c r="AE138" s="154"/>
      <c r="AF138" s="154"/>
      <c r="AG138" s="155"/>
      <c r="AH138" s="156"/>
      <c r="AI138" s="9"/>
    </row>
    <row r="139" spans="1:35" s="8" customFormat="1" ht="409.5" customHeight="1" x14ac:dyDescent="0.3">
      <c r="A139" s="236">
        <v>6338</v>
      </c>
      <c r="B139" s="249" t="s">
        <v>329</v>
      </c>
      <c r="C139" s="251" t="s">
        <v>348</v>
      </c>
      <c r="D139" s="244" t="s">
        <v>199</v>
      </c>
      <c r="E139" s="221" t="s">
        <v>379</v>
      </c>
      <c r="F139" s="231" t="s">
        <v>201</v>
      </c>
      <c r="G139" s="231">
        <v>45981</v>
      </c>
      <c r="H139" s="237" t="s">
        <v>201</v>
      </c>
      <c r="I139" s="231" t="s">
        <v>201</v>
      </c>
      <c r="J139" s="231">
        <v>45987</v>
      </c>
      <c r="K139" s="231" t="s">
        <v>201</v>
      </c>
      <c r="L139" s="231" t="s">
        <v>201</v>
      </c>
      <c r="M139" s="231">
        <v>45987</v>
      </c>
      <c r="N139" s="258">
        <v>45992</v>
      </c>
      <c r="O139" s="258">
        <v>45992</v>
      </c>
      <c r="P139" s="258">
        <v>46013</v>
      </c>
      <c r="Q139" s="231" t="s">
        <v>201</v>
      </c>
      <c r="R139" s="231" t="s">
        <v>201</v>
      </c>
      <c r="S139" s="231" t="s">
        <v>201</v>
      </c>
      <c r="T139" s="259" t="s">
        <v>200</v>
      </c>
      <c r="U139" s="260">
        <v>1485000</v>
      </c>
      <c r="V139" s="118">
        <v>1485000</v>
      </c>
      <c r="W139" s="117"/>
      <c r="X139" s="261">
        <v>1485000</v>
      </c>
      <c r="Y139" s="117">
        <v>1485000</v>
      </c>
      <c r="Z139" s="119"/>
      <c r="AA139" s="227" t="s">
        <v>254</v>
      </c>
      <c r="AB139" s="232" t="s">
        <v>201</v>
      </c>
      <c r="AC139" s="232" t="s">
        <v>201</v>
      </c>
      <c r="AD139" s="232" t="s">
        <v>201</v>
      </c>
      <c r="AE139" s="232" t="s">
        <v>201</v>
      </c>
      <c r="AF139" s="232" t="s">
        <v>201</v>
      </c>
      <c r="AG139" s="232" t="s">
        <v>201</v>
      </c>
      <c r="AH139" s="230" t="s">
        <v>206</v>
      </c>
      <c r="AI139" s="7"/>
    </row>
    <row r="140" spans="1:35" s="8" customFormat="1" ht="336.75" customHeight="1" x14ac:dyDescent="0.3">
      <c r="A140" s="236" t="s">
        <v>257</v>
      </c>
      <c r="B140" s="250" t="s">
        <v>325</v>
      </c>
      <c r="C140" s="251" t="s">
        <v>354</v>
      </c>
      <c r="D140" s="244" t="s">
        <v>199</v>
      </c>
      <c r="E140" s="221" t="s">
        <v>379</v>
      </c>
      <c r="F140" s="231" t="s">
        <v>201</v>
      </c>
      <c r="G140" s="231">
        <v>45981</v>
      </c>
      <c r="H140" s="237" t="s">
        <v>201</v>
      </c>
      <c r="I140" s="231" t="s">
        <v>201</v>
      </c>
      <c r="J140" s="231">
        <v>45992</v>
      </c>
      <c r="K140" s="231" t="s">
        <v>201</v>
      </c>
      <c r="L140" s="231" t="s">
        <v>201</v>
      </c>
      <c r="M140" s="231">
        <v>45992</v>
      </c>
      <c r="N140" s="258">
        <v>45996</v>
      </c>
      <c r="O140" s="258">
        <v>46000</v>
      </c>
      <c r="P140" s="258">
        <v>46003</v>
      </c>
      <c r="Q140" s="231" t="s">
        <v>201</v>
      </c>
      <c r="R140" s="231" t="s">
        <v>201</v>
      </c>
      <c r="S140" s="231" t="s">
        <v>201</v>
      </c>
      <c r="T140" s="259" t="s">
        <v>200</v>
      </c>
      <c r="U140" s="260">
        <v>725699</v>
      </c>
      <c r="V140" s="118">
        <v>725699</v>
      </c>
      <c r="W140" s="117"/>
      <c r="X140" s="261">
        <v>725504</v>
      </c>
      <c r="Y140" s="117">
        <v>725504</v>
      </c>
      <c r="Z140" s="119"/>
      <c r="AA140" s="227" t="s">
        <v>254</v>
      </c>
      <c r="AB140" s="232" t="s">
        <v>201</v>
      </c>
      <c r="AC140" s="232" t="s">
        <v>201</v>
      </c>
      <c r="AD140" s="232" t="s">
        <v>201</v>
      </c>
      <c r="AE140" s="232" t="s">
        <v>201</v>
      </c>
      <c r="AF140" s="232" t="s">
        <v>201</v>
      </c>
      <c r="AG140" s="232" t="s">
        <v>201</v>
      </c>
      <c r="AH140" s="230" t="s">
        <v>206</v>
      </c>
      <c r="AI140" s="7"/>
    </row>
    <row r="141" spans="1:35" s="8" customFormat="1" ht="336.75" customHeight="1" x14ac:dyDescent="0.3">
      <c r="A141" s="236" t="s">
        <v>258</v>
      </c>
      <c r="B141" s="250" t="s">
        <v>330</v>
      </c>
      <c r="C141" s="251" t="s">
        <v>196</v>
      </c>
      <c r="D141" s="244" t="s">
        <v>199</v>
      </c>
      <c r="E141" s="221" t="s">
        <v>379</v>
      </c>
      <c r="F141" s="231" t="s">
        <v>201</v>
      </c>
      <c r="G141" s="231">
        <v>45981</v>
      </c>
      <c r="H141" s="237" t="s">
        <v>201</v>
      </c>
      <c r="I141" s="231" t="s">
        <v>201</v>
      </c>
      <c r="J141" s="231">
        <v>45987</v>
      </c>
      <c r="K141" s="231" t="s">
        <v>201</v>
      </c>
      <c r="L141" s="231" t="s">
        <v>201</v>
      </c>
      <c r="M141" s="231">
        <v>45987</v>
      </c>
      <c r="N141" s="258">
        <v>45992</v>
      </c>
      <c r="O141" s="258">
        <v>45993</v>
      </c>
      <c r="P141" s="258">
        <v>46000</v>
      </c>
      <c r="Q141" s="231" t="s">
        <v>201</v>
      </c>
      <c r="R141" s="231" t="s">
        <v>201</v>
      </c>
      <c r="S141" s="231" t="s">
        <v>201</v>
      </c>
      <c r="T141" s="259" t="s">
        <v>200</v>
      </c>
      <c r="U141" s="260">
        <v>499625</v>
      </c>
      <c r="V141" s="118">
        <v>499625</v>
      </c>
      <c r="W141" s="117"/>
      <c r="X141" s="261">
        <v>490000</v>
      </c>
      <c r="Y141" s="117">
        <v>490000</v>
      </c>
      <c r="Z141" s="119"/>
      <c r="AA141" s="227" t="s">
        <v>254</v>
      </c>
      <c r="AB141" s="232" t="s">
        <v>201</v>
      </c>
      <c r="AC141" s="232" t="s">
        <v>201</v>
      </c>
      <c r="AD141" s="232" t="s">
        <v>201</v>
      </c>
      <c r="AE141" s="232" t="s">
        <v>201</v>
      </c>
      <c r="AF141" s="232" t="s">
        <v>201</v>
      </c>
      <c r="AG141" s="232" t="s">
        <v>201</v>
      </c>
      <c r="AH141" s="230" t="s">
        <v>206</v>
      </c>
      <c r="AI141" s="7"/>
    </row>
    <row r="142" spans="1:35" s="8" customFormat="1" ht="336.75" customHeight="1" x14ac:dyDescent="0.3">
      <c r="A142" s="236" t="s">
        <v>259</v>
      </c>
      <c r="B142" s="250" t="s">
        <v>309</v>
      </c>
      <c r="C142" s="251" t="s">
        <v>183</v>
      </c>
      <c r="D142" s="244" t="s">
        <v>199</v>
      </c>
      <c r="E142" s="221" t="s">
        <v>379</v>
      </c>
      <c r="F142" s="231">
        <v>45975</v>
      </c>
      <c r="G142" s="231">
        <v>45981</v>
      </c>
      <c r="H142" s="237" t="s">
        <v>201</v>
      </c>
      <c r="I142" s="231" t="s">
        <v>201</v>
      </c>
      <c r="J142" s="231">
        <v>45996</v>
      </c>
      <c r="K142" s="231" t="s">
        <v>201</v>
      </c>
      <c r="L142" s="231" t="s">
        <v>201</v>
      </c>
      <c r="M142" s="231">
        <v>45996</v>
      </c>
      <c r="N142" s="258">
        <v>46000</v>
      </c>
      <c r="O142" s="258">
        <v>46000</v>
      </c>
      <c r="P142" s="258">
        <v>46003</v>
      </c>
      <c r="Q142" s="231" t="s">
        <v>201</v>
      </c>
      <c r="R142" s="231" t="s">
        <v>201</v>
      </c>
      <c r="S142" s="231" t="s">
        <v>201</v>
      </c>
      <c r="T142" s="259" t="s">
        <v>200</v>
      </c>
      <c r="U142" s="260">
        <v>494550</v>
      </c>
      <c r="V142" s="118">
        <v>494550</v>
      </c>
      <c r="W142" s="117"/>
      <c r="X142" s="261">
        <v>494510</v>
      </c>
      <c r="Y142" s="117">
        <v>494510</v>
      </c>
      <c r="Z142" s="119"/>
      <c r="AA142" s="227" t="s">
        <v>254</v>
      </c>
      <c r="AB142" s="232" t="s">
        <v>201</v>
      </c>
      <c r="AC142" s="232" t="s">
        <v>201</v>
      </c>
      <c r="AD142" s="232" t="s">
        <v>201</v>
      </c>
      <c r="AE142" s="232" t="s">
        <v>201</v>
      </c>
      <c r="AF142" s="232" t="s">
        <v>201</v>
      </c>
      <c r="AG142" s="232" t="s">
        <v>201</v>
      </c>
      <c r="AH142" s="230" t="s">
        <v>206</v>
      </c>
      <c r="AI142" s="7"/>
    </row>
    <row r="143" spans="1:35" s="8" customFormat="1" ht="336.75" customHeight="1" x14ac:dyDescent="0.3">
      <c r="A143" s="236" t="s">
        <v>260</v>
      </c>
      <c r="B143" s="250" t="s">
        <v>311</v>
      </c>
      <c r="C143" s="251" t="s">
        <v>185</v>
      </c>
      <c r="D143" s="244" t="s">
        <v>199</v>
      </c>
      <c r="E143" s="221" t="s">
        <v>379</v>
      </c>
      <c r="F143" s="231">
        <v>45946</v>
      </c>
      <c r="G143" s="231">
        <v>45981</v>
      </c>
      <c r="H143" s="237" t="s">
        <v>201</v>
      </c>
      <c r="I143" s="231" t="s">
        <v>201</v>
      </c>
      <c r="J143" s="231">
        <v>45992</v>
      </c>
      <c r="K143" s="231" t="s">
        <v>201</v>
      </c>
      <c r="L143" s="231" t="s">
        <v>201</v>
      </c>
      <c r="M143" s="231">
        <v>45992</v>
      </c>
      <c r="N143" s="258">
        <v>45993</v>
      </c>
      <c r="O143" s="258">
        <v>45994</v>
      </c>
      <c r="P143" s="258"/>
      <c r="Q143" s="231" t="s">
        <v>201</v>
      </c>
      <c r="R143" s="231" t="s">
        <v>201</v>
      </c>
      <c r="S143" s="231" t="s">
        <v>201</v>
      </c>
      <c r="T143" s="259" t="s">
        <v>200</v>
      </c>
      <c r="U143" s="260">
        <v>429555</v>
      </c>
      <c r="V143" s="118">
        <v>429555</v>
      </c>
      <c r="W143" s="117"/>
      <c r="X143" s="261">
        <v>429349</v>
      </c>
      <c r="Y143" s="117">
        <v>429349</v>
      </c>
      <c r="Z143" s="119"/>
      <c r="AA143" s="227" t="s">
        <v>254</v>
      </c>
      <c r="AB143" s="232" t="s">
        <v>201</v>
      </c>
      <c r="AC143" s="232" t="s">
        <v>201</v>
      </c>
      <c r="AD143" s="232" t="s">
        <v>201</v>
      </c>
      <c r="AE143" s="232" t="s">
        <v>201</v>
      </c>
      <c r="AF143" s="232" t="s">
        <v>201</v>
      </c>
      <c r="AG143" s="232" t="s">
        <v>201</v>
      </c>
      <c r="AH143" s="230" t="s">
        <v>206</v>
      </c>
      <c r="AI143" s="7"/>
    </row>
    <row r="144" spans="1:35" s="8" customFormat="1" ht="336.75" customHeight="1" x14ac:dyDescent="0.3">
      <c r="A144" s="236">
        <v>5687</v>
      </c>
      <c r="B144" s="250" t="s">
        <v>309</v>
      </c>
      <c r="C144" s="251" t="s">
        <v>185</v>
      </c>
      <c r="D144" s="244" t="s">
        <v>199</v>
      </c>
      <c r="E144" s="221" t="s">
        <v>379</v>
      </c>
      <c r="F144" s="231" t="s">
        <v>201</v>
      </c>
      <c r="G144" s="231">
        <v>45981</v>
      </c>
      <c r="H144" s="237" t="s">
        <v>201</v>
      </c>
      <c r="I144" s="231" t="s">
        <v>201</v>
      </c>
      <c r="J144" s="231">
        <v>45992</v>
      </c>
      <c r="K144" s="231" t="s">
        <v>201</v>
      </c>
      <c r="L144" s="231" t="s">
        <v>201</v>
      </c>
      <c r="M144" s="231">
        <v>45992</v>
      </c>
      <c r="N144" s="258">
        <v>45996</v>
      </c>
      <c r="O144" s="258">
        <v>46000</v>
      </c>
      <c r="P144" s="258">
        <v>46013</v>
      </c>
      <c r="Q144" s="231" t="s">
        <v>201</v>
      </c>
      <c r="R144" s="231" t="s">
        <v>201</v>
      </c>
      <c r="S144" s="231" t="s">
        <v>201</v>
      </c>
      <c r="T144" s="259" t="s">
        <v>200</v>
      </c>
      <c r="U144" s="260">
        <v>346040</v>
      </c>
      <c r="V144" s="118">
        <v>346040</v>
      </c>
      <c r="W144" s="117"/>
      <c r="X144" s="261">
        <v>346015</v>
      </c>
      <c r="Y144" s="117">
        <v>346015</v>
      </c>
      <c r="Z144" s="119"/>
      <c r="AA144" s="227" t="s">
        <v>254</v>
      </c>
      <c r="AB144" s="232" t="s">
        <v>201</v>
      </c>
      <c r="AC144" s="232" t="s">
        <v>201</v>
      </c>
      <c r="AD144" s="232" t="s">
        <v>201</v>
      </c>
      <c r="AE144" s="232" t="s">
        <v>201</v>
      </c>
      <c r="AF144" s="232" t="s">
        <v>201</v>
      </c>
      <c r="AG144" s="232" t="s">
        <v>201</v>
      </c>
      <c r="AH144" s="230" t="s">
        <v>206</v>
      </c>
      <c r="AI144" s="7"/>
    </row>
    <row r="145" spans="1:35" s="8" customFormat="1" ht="336.75" customHeight="1" x14ac:dyDescent="0.3">
      <c r="A145" s="236" t="s">
        <v>261</v>
      </c>
      <c r="B145" s="250" t="s">
        <v>325</v>
      </c>
      <c r="C145" s="251" t="s">
        <v>190</v>
      </c>
      <c r="D145" s="244" t="s">
        <v>199</v>
      </c>
      <c r="E145" s="221" t="s">
        <v>379</v>
      </c>
      <c r="F145" s="231" t="s">
        <v>201</v>
      </c>
      <c r="G145" s="231">
        <v>45981</v>
      </c>
      <c r="H145" s="237" t="s">
        <v>201</v>
      </c>
      <c r="I145" s="231" t="s">
        <v>201</v>
      </c>
      <c r="J145" s="231">
        <v>45992</v>
      </c>
      <c r="K145" s="231" t="s">
        <v>201</v>
      </c>
      <c r="L145" s="231" t="s">
        <v>201</v>
      </c>
      <c r="M145" s="231">
        <v>45992</v>
      </c>
      <c r="N145" s="258">
        <v>45996</v>
      </c>
      <c r="O145" s="258">
        <v>46000</v>
      </c>
      <c r="P145" s="258">
        <v>46003</v>
      </c>
      <c r="Q145" s="231" t="s">
        <v>201</v>
      </c>
      <c r="R145" s="231" t="s">
        <v>201</v>
      </c>
      <c r="S145" s="231" t="s">
        <v>201</v>
      </c>
      <c r="T145" s="259" t="s">
        <v>200</v>
      </c>
      <c r="U145" s="260">
        <v>199460</v>
      </c>
      <c r="V145" s="118">
        <v>199460</v>
      </c>
      <c r="W145" s="117"/>
      <c r="X145" s="261">
        <v>199430</v>
      </c>
      <c r="Y145" s="117">
        <v>199430</v>
      </c>
      <c r="Z145" s="119"/>
      <c r="AA145" s="227" t="s">
        <v>254</v>
      </c>
      <c r="AB145" s="232" t="s">
        <v>201</v>
      </c>
      <c r="AC145" s="232" t="s">
        <v>201</v>
      </c>
      <c r="AD145" s="232" t="s">
        <v>201</v>
      </c>
      <c r="AE145" s="232" t="s">
        <v>201</v>
      </c>
      <c r="AF145" s="232" t="s">
        <v>201</v>
      </c>
      <c r="AG145" s="232" t="s">
        <v>201</v>
      </c>
      <c r="AH145" s="230" t="s">
        <v>206</v>
      </c>
      <c r="AI145" s="7"/>
    </row>
    <row r="146" spans="1:35" s="8" customFormat="1" ht="336.75" customHeight="1" x14ac:dyDescent="0.3">
      <c r="A146" s="236">
        <v>3812</v>
      </c>
      <c r="B146" s="250" t="s">
        <v>320</v>
      </c>
      <c r="C146" s="251" t="s">
        <v>350</v>
      </c>
      <c r="D146" s="244" t="s">
        <v>199</v>
      </c>
      <c r="E146" s="221" t="s">
        <v>379</v>
      </c>
      <c r="F146" s="231" t="s">
        <v>201</v>
      </c>
      <c r="G146" s="231">
        <v>45981</v>
      </c>
      <c r="H146" s="237" t="s">
        <v>201</v>
      </c>
      <c r="I146" s="231" t="s">
        <v>201</v>
      </c>
      <c r="J146" s="231">
        <v>45996</v>
      </c>
      <c r="K146" s="231" t="s">
        <v>201</v>
      </c>
      <c r="L146" s="231" t="s">
        <v>201</v>
      </c>
      <c r="M146" s="231">
        <v>45996</v>
      </c>
      <c r="N146" s="258">
        <v>46000</v>
      </c>
      <c r="O146" s="258">
        <v>46000</v>
      </c>
      <c r="P146" s="258">
        <v>46001</v>
      </c>
      <c r="Q146" s="231" t="s">
        <v>201</v>
      </c>
      <c r="R146" s="231" t="s">
        <v>201</v>
      </c>
      <c r="S146" s="231" t="s">
        <v>201</v>
      </c>
      <c r="T146" s="259" t="s">
        <v>200</v>
      </c>
      <c r="U146" s="260">
        <v>158000</v>
      </c>
      <c r="V146" s="118">
        <v>158000</v>
      </c>
      <c r="W146" s="117"/>
      <c r="X146" s="261">
        <v>157900</v>
      </c>
      <c r="Y146" s="117">
        <v>157900</v>
      </c>
      <c r="Z146" s="119"/>
      <c r="AA146" s="227" t="s">
        <v>254</v>
      </c>
      <c r="AB146" s="232" t="s">
        <v>201</v>
      </c>
      <c r="AC146" s="232" t="s">
        <v>201</v>
      </c>
      <c r="AD146" s="232" t="s">
        <v>201</v>
      </c>
      <c r="AE146" s="232" t="s">
        <v>201</v>
      </c>
      <c r="AF146" s="232" t="s">
        <v>201</v>
      </c>
      <c r="AG146" s="232" t="s">
        <v>201</v>
      </c>
      <c r="AH146" s="230" t="s">
        <v>206</v>
      </c>
      <c r="AI146" s="7"/>
    </row>
    <row r="147" spans="1:35" s="8" customFormat="1" ht="336.75" customHeight="1" x14ac:dyDescent="0.3">
      <c r="A147" s="236" t="s">
        <v>262</v>
      </c>
      <c r="B147" s="250" t="s">
        <v>142</v>
      </c>
      <c r="C147" s="251" t="s">
        <v>348</v>
      </c>
      <c r="D147" s="244" t="s">
        <v>199</v>
      </c>
      <c r="E147" s="221" t="s">
        <v>379</v>
      </c>
      <c r="F147" s="231" t="s">
        <v>201</v>
      </c>
      <c r="G147" s="231">
        <v>45981</v>
      </c>
      <c r="H147" s="237" t="s">
        <v>201</v>
      </c>
      <c r="I147" s="231" t="s">
        <v>201</v>
      </c>
      <c r="J147" s="231">
        <v>45992</v>
      </c>
      <c r="K147" s="231" t="s">
        <v>201</v>
      </c>
      <c r="L147" s="231" t="s">
        <v>201</v>
      </c>
      <c r="M147" s="231">
        <v>45992</v>
      </c>
      <c r="N147" s="258">
        <v>45996</v>
      </c>
      <c r="O147" s="258">
        <v>46000</v>
      </c>
      <c r="P147" s="258">
        <v>46003</v>
      </c>
      <c r="Q147" s="231" t="s">
        <v>201</v>
      </c>
      <c r="R147" s="231" t="s">
        <v>201</v>
      </c>
      <c r="S147" s="231" t="s">
        <v>201</v>
      </c>
      <c r="T147" s="259" t="s">
        <v>200</v>
      </c>
      <c r="U147" s="260">
        <v>98355</v>
      </c>
      <c r="V147" s="118">
        <v>98355</v>
      </c>
      <c r="W147" s="117"/>
      <c r="X147" s="261">
        <v>98310</v>
      </c>
      <c r="Y147" s="117">
        <v>98310</v>
      </c>
      <c r="Z147" s="119"/>
      <c r="AA147" s="227" t="s">
        <v>254</v>
      </c>
      <c r="AB147" s="232" t="s">
        <v>201</v>
      </c>
      <c r="AC147" s="232" t="s">
        <v>201</v>
      </c>
      <c r="AD147" s="232" t="s">
        <v>201</v>
      </c>
      <c r="AE147" s="232" t="s">
        <v>201</v>
      </c>
      <c r="AF147" s="232" t="s">
        <v>201</v>
      </c>
      <c r="AG147" s="232" t="s">
        <v>201</v>
      </c>
      <c r="AH147" s="230" t="s">
        <v>206</v>
      </c>
      <c r="AI147" s="7"/>
    </row>
    <row r="148" spans="1:35" s="8" customFormat="1" ht="336.75" customHeight="1" x14ac:dyDescent="0.3">
      <c r="A148" s="236">
        <v>5995</v>
      </c>
      <c r="B148" s="250" t="s">
        <v>312</v>
      </c>
      <c r="C148" s="251" t="s">
        <v>185</v>
      </c>
      <c r="D148" s="244" t="s">
        <v>199</v>
      </c>
      <c r="E148" s="221" t="s">
        <v>379</v>
      </c>
      <c r="F148" s="231" t="s">
        <v>201</v>
      </c>
      <c r="G148" s="231">
        <v>45981</v>
      </c>
      <c r="H148" s="237" t="s">
        <v>201</v>
      </c>
      <c r="I148" s="231" t="s">
        <v>201</v>
      </c>
      <c r="J148" s="231">
        <v>45992</v>
      </c>
      <c r="K148" s="231" t="s">
        <v>201</v>
      </c>
      <c r="L148" s="231" t="s">
        <v>201</v>
      </c>
      <c r="M148" s="231">
        <v>45992</v>
      </c>
      <c r="N148" s="258">
        <v>45996</v>
      </c>
      <c r="O148" s="258">
        <v>46000</v>
      </c>
      <c r="P148" s="258">
        <v>46001</v>
      </c>
      <c r="Q148" s="231" t="s">
        <v>201</v>
      </c>
      <c r="R148" s="231" t="s">
        <v>201</v>
      </c>
      <c r="S148" s="231" t="s">
        <v>201</v>
      </c>
      <c r="T148" s="259" t="s">
        <v>200</v>
      </c>
      <c r="U148" s="260">
        <v>55275</v>
      </c>
      <c r="V148" s="118">
        <v>55275</v>
      </c>
      <c r="W148" s="117"/>
      <c r="X148" s="261">
        <v>55275</v>
      </c>
      <c r="Y148" s="117">
        <v>55275</v>
      </c>
      <c r="Z148" s="119"/>
      <c r="AA148" s="227" t="s">
        <v>254</v>
      </c>
      <c r="AB148" s="232" t="s">
        <v>201</v>
      </c>
      <c r="AC148" s="232" t="s">
        <v>201</v>
      </c>
      <c r="AD148" s="232" t="s">
        <v>201</v>
      </c>
      <c r="AE148" s="232" t="s">
        <v>201</v>
      </c>
      <c r="AF148" s="232" t="s">
        <v>201</v>
      </c>
      <c r="AG148" s="232" t="s">
        <v>201</v>
      </c>
      <c r="AH148" s="230" t="s">
        <v>206</v>
      </c>
      <c r="AI148" s="7"/>
    </row>
    <row r="149" spans="1:35" s="8" customFormat="1" ht="336.75" customHeight="1" x14ac:dyDescent="0.3">
      <c r="A149" s="236">
        <v>5840</v>
      </c>
      <c r="B149" s="250" t="s">
        <v>326</v>
      </c>
      <c r="C149" s="251" t="s">
        <v>186</v>
      </c>
      <c r="D149" s="244" t="s">
        <v>199</v>
      </c>
      <c r="E149" s="221" t="s">
        <v>40</v>
      </c>
      <c r="F149" s="231" t="s">
        <v>201</v>
      </c>
      <c r="G149" s="231">
        <v>45981</v>
      </c>
      <c r="H149" s="237" t="s">
        <v>201</v>
      </c>
      <c r="I149" s="231" t="s">
        <v>201</v>
      </c>
      <c r="J149" s="231">
        <v>45996</v>
      </c>
      <c r="K149" s="231" t="s">
        <v>201</v>
      </c>
      <c r="L149" s="231" t="s">
        <v>201</v>
      </c>
      <c r="M149" s="231">
        <v>45996</v>
      </c>
      <c r="N149" s="258">
        <v>46000</v>
      </c>
      <c r="O149" s="258">
        <v>46000</v>
      </c>
      <c r="P149" s="258">
        <v>46013</v>
      </c>
      <c r="Q149" s="231" t="s">
        <v>201</v>
      </c>
      <c r="R149" s="231" t="s">
        <v>201</v>
      </c>
      <c r="S149" s="231" t="s">
        <v>201</v>
      </c>
      <c r="T149" s="259" t="s">
        <v>200</v>
      </c>
      <c r="U149" s="260">
        <v>642425</v>
      </c>
      <c r="V149" s="118">
        <v>642425</v>
      </c>
      <c r="W149" s="117"/>
      <c r="X149" s="261">
        <v>636197</v>
      </c>
      <c r="Y149" s="117">
        <v>636197</v>
      </c>
      <c r="Z149" s="119"/>
      <c r="AA149" s="227" t="s">
        <v>254</v>
      </c>
      <c r="AB149" s="232" t="s">
        <v>201</v>
      </c>
      <c r="AC149" s="232" t="s">
        <v>201</v>
      </c>
      <c r="AD149" s="232" t="s">
        <v>201</v>
      </c>
      <c r="AE149" s="232" t="s">
        <v>201</v>
      </c>
      <c r="AF149" s="232" t="s">
        <v>201</v>
      </c>
      <c r="AG149" s="232" t="s">
        <v>201</v>
      </c>
      <c r="AH149" s="230" t="s">
        <v>206</v>
      </c>
      <c r="AI149" s="7"/>
    </row>
    <row r="150" spans="1:35" s="8" customFormat="1" ht="336.75" customHeight="1" x14ac:dyDescent="0.3">
      <c r="A150" s="236">
        <v>6289</v>
      </c>
      <c r="B150" s="250" t="s">
        <v>333</v>
      </c>
      <c r="C150" s="251" t="s">
        <v>192</v>
      </c>
      <c r="D150" s="244" t="s">
        <v>199</v>
      </c>
      <c r="E150" s="221" t="s">
        <v>379</v>
      </c>
      <c r="F150" s="231" t="s">
        <v>201</v>
      </c>
      <c r="G150" s="231">
        <v>45982</v>
      </c>
      <c r="H150" s="237" t="s">
        <v>201</v>
      </c>
      <c r="I150" s="231" t="s">
        <v>201</v>
      </c>
      <c r="J150" s="231">
        <v>45992</v>
      </c>
      <c r="K150" s="231" t="s">
        <v>201</v>
      </c>
      <c r="L150" s="231" t="s">
        <v>201</v>
      </c>
      <c r="M150" s="231">
        <v>45992</v>
      </c>
      <c r="N150" s="258">
        <v>45996</v>
      </c>
      <c r="O150" s="258">
        <v>46000</v>
      </c>
      <c r="P150" s="258">
        <v>46016</v>
      </c>
      <c r="Q150" s="231" t="s">
        <v>201</v>
      </c>
      <c r="R150" s="231" t="s">
        <v>201</v>
      </c>
      <c r="S150" s="231" t="s">
        <v>201</v>
      </c>
      <c r="T150" s="259" t="s">
        <v>200</v>
      </c>
      <c r="U150" s="260">
        <v>1078000</v>
      </c>
      <c r="V150" s="118">
        <v>1078000</v>
      </c>
      <c r="W150" s="117"/>
      <c r="X150" s="261">
        <v>1058000</v>
      </c>
      <c r="Y150" s="117">
        <v>1058000</v>
      </c>
      <c r="Z150" s="119"/>
      <c r="AA150" s="227" t="s">
        <v>254</v>
      </c>
      <c r="AB150" s="232" t="s">
        <v>201</v>
      </c>
      <c r="AC150" s="232" t="s">
        <v>201</v>
      </c>
      <c r="AD150" s="232" t="s">
        <v>201</v>
      </c>
      <c r="AE150" s="232" t="s">
        <v>201</v>
      </c>
      <c r="AF150" s="232" t="s">
        <v>201</v>
      </c>
      <c r="AG150" s="232" t="s">
        <v>201</v>
      </c>
      <c r="AH150" s="230" t="s">
        <v>206</v>
      </c>
      <c r="AI150" s="7"/>
    </row>
    <row r="151" spans="1:35" s="8" customFormat="1" ht="336.75" customHeight="1" x14ac:dyDescent="0.3">
      <c r="A151" s="236" t="s">
        <v>268</v>
      </c>
      <c r="B151" s="250" t="s">
        <v>179</v>
      </c>
      <c r="C151" s="251" t="s">
        <v>191</v>
      </c>
      <c r="D151" s="244" t="s">
        <v>199</v>
      </c>
      <c r="E151" s="221" t="s">
        <v>379</v>
      </c>
      <c r="F151" s="231">
        <v>45980</v>
      </c>
      <c r="G151" s="231">
        <v>45982</v>
      </c>
      <c r="H151" s="237" t="s">
        <v>201</v>
      </c>
      <c r="I151" s="231" t="s">
        <v>201</v>
      </c>
      <c r="J151" s="231">
        <v>45996</v>
      </c>
      <c r="K151" s="231" t="s">
        <v>201</v>
      </c>
      <c r="L151" s="231" t="s">
        <v>201</v>
      </c>
      <c r="M151" s="231">
        <v>45996</v>
      </c>
      <c r="N151" s="258">
        <v>46000</v>
      </c>
      <c r="O151" s="258">
        <v>46000</v>
      </c>
      <c r="P151" s="258">
        <v>46002</v>
      </c>
      <c r="Q151" s="231" t="s">
        <v>201</v>
      </c>
      <c r="R151" s="231" t="s">
        <v>201</v>
      </c>
      <c r="S151" s="231" t="s">
        <v>201</v>
      </c>
      <c r="T151" s="259" t="s">
        <v>200</v>
      </c>
      <c r="U151" s="260">
        <v>858200</v>
      </c>
      <c r="V151" s="118">
        <v>858200</v>
      </c>
      <c r="W151" s="117"/>
      <c r="X151" s="261">
        <v>820553.65</v>
      </c>
      <c r="Y151" s="117">
        <v>820553.65</v>
      </c>
      <c r="Z151" s="119"/>
      <c r="AA151" s="227" t="s">
        <v>254</v>
      </c>
      <c r="AB151" s="232" t="s">
        <v>201</v>
      </c>
      <c r="AC151" s="232" t="s">
        <v>201</v>
      </c>
      <c r="AD151" s="232" t="s">
        <v>201</v>
      </c>
      <c r="AE151" s="232" t="s">
        <v>201</v>
      </c>
      <c r="AF151" s="232" t="s">
        <v>201</v>
      </c>
      <c r="AG151" s="232" t="s">
        <v>201</v>
      </c>
      <c r="AH151" s="230" t="s">
        <v>206</v>
      </c>
      <c r="AI151" s="7"/>
    </row>
    <row r="152" spans="1:35" s="8" customFormat="1" ht="336.75" customHeight="1" x14ac:dyDescent="0.3">
      <c r="A152" s="236" t="s">
        <v>269</v>
      </c>
      <c r="B152" s="250" t="s">
        <v>313</v>
      </c>
      <c r="C152" s="251" t="s">
        <v>350</v>
      </c>
      <c r="D152" s="244" t="s">
        <v>199</v>
      </c>
      <c r="E152" s="221" t="s">
        <v>379</v>
      </c>
      <c r="F152" s="231">
        <v>45980</v>
      </c>
      <c r="G152" s="231">
        <v>45982</v>
      </c>
      <c r="H152" s="237" t="s">
        <v>201</v>
      </c>
      <c r="I152" s="231" t="s">
        <v>201</v>
      </c>
      <c r="J152" s="231">
        <v>46001</v>
      </c>
      <c r="K152" s="231" t="s">
        <v>201</v>
      </c>
      <c r="L152" s="231" t="s">
        <v>201</v>
      </c>
      <c r="M152" s="231">
        <v>46001</v>
      </c>
      <c r="N152" s="258">
        <v>46002</v>
      </c>
      <c r="O152" s="258">
        <v>46002</v>
      </c>
      <c r="P152" s="258">
        <v>46014</v>
      </c>
      <c r="Q152" s="231" t="s">
        <v>201</v>
      </c>
      <c r="R152" s="231" t="s">
        <v>201</v>
      </c>
      <c r="S152" s="231" t="s">
        <v>201</v>
      </c>
      <c r="T152" s="259" t="s">
        <v>200</v>
      </c>
      <c r="U152" s="260">
        <v>351695</v>
      </c>
      <c r="V152" s="118">
        <v>351695</v>
      </c>
      <c r="W152" s="117"/>
      <c r="X152" s="261">
        <v>346940</v>
      </c>
      <c r="Y152" s="117">
        <v>346940</v>
      </c>
      <c r="Z152" s="119"/>
      <c r="AA152" s="227" t="s">
        <v>254</v>
      </c>
      <c r="AB152" s="232" t="s">
        <v>201</v>
      </c>
      <c r="AC152" s="232" t="s">
        <v>201</v>
      </c>
      <c r="AD152" s="232" t="s">
        <v>201</v>
      </c>
      <c r="AE152" s="232" t="s">
        <v>201</v>
      </c>
      <c r="AF152" s="232" t="s">
        <v>201</v>
      </c>
      <c r="AG152" s="232" t="s">
        <v>201</v>
      </c>
      <c r="AH152" s="230" t="s">
        <v>206</v>
      </c>
      <c r="AI152" s="7"/>
    </row>
    <row r="153" spans="1:35" s="8" customFormat="1" ht="336.75" customHeight="1" x14ac:dyDescent="0.3">
      <c r="A153" s="236" t="s">
        <v>270</v>
      </c>
      <c r="B153" s="250" t="s">
        <v>327</v>
      </c>
      <c r="C153" s="251" t="s">
        <v>186</v>
      </c>
      <c r="D153" s="244" t="s">
        <v>199</v>
      </c>
      <c r="E153" s="221" t="s">
        <v>379</v>
      </c>
      <c r="F153" s="231">
        <v>45980</v>
      </c>
      <c r="G153" s="231">
        <v>45982</v>
      </c>
      <c r="H153" s="237" t="s">
        <v>201</v>
      </c>
      <c r="I153" s="231" t="s">
        <v>201</v>
      </c>
      <c r="J153" s="231">
        <v>45992</v>
      </c>
      <c r="K153" s="231" t="s">
        <v>201</v>
      </c>
      <c r="L153" s="231" t="s">
        <v>201</v>
      </c>
      <c r="M153" s="231">
        <v>45992</v>
      </c>
      <c r="N153" s="258">
        <v>45996</v>
      </c>
      <c r="O153" s="258">
        <v>46000</v>
      </c>
      <c r="P153" s="258">
        <v>46016</v>
      </c>
      <c r="Q153" s="231" t="s">
        <v>201</v>
      </c>
      <c r="R153" s="231" t="s">
        <v>201</v>
      </c>
      <c r="S153" s="231" t="s">
        <v>201</v>
      </c>
      <c r="T153" s="259" t="s">
        <v>200</v>
      </c>
      <c r="U153" s="260">
        <v>230947</v>
      </c>
      <c r="V153" s="118">
        <v>230947</v>
      </c>
      <c r="W153" s="117"/>
      <c r="X153" s="261">
        <v>229600</v>
      </c>
      <c r="Y153" s="117">
        <v>229600</v>
      </c>
      <c r="Z153" s="119"/>
      <c r="AA153" s="227" t="s">
        <v>254</v>
      </c>
      <c r="AB153" s="232" t="s">
        <v>201</v>
      </c>
      <c r="AC153" s="232" t="s">
        <v>201</v>
      </c>
      <c r="AD153" s="232" t="s">
        <v>201</v>
      </c>
      <c r="AE153" s="232" t="s">
        <v>201</v>
      </c>
      <c r="AF153" s="232" t="s">
        <v>201</v>
      </c>
      <c r="AG153" s="232" t="s">
        <v>201</v>
      </c>
      <c r="AH153" s="230" t="s">
        <v>206</v>
      </c>
      <c r="AI153" s="7"/>
    </row>
    <row r="154" spans="1:35" s="8" customFormat="1" ht="336.75" customHeight="1" x14ac:dyDescent="0.3">
      <c r="A154" s="236" t="s">
        <v>271</v>
      </c>
      <c r="B154" s="250" t="s">
        <v>317</v>
      </c>
      <c r="C154" s="251" t="s">
        <v>184</v>
      </c>
      <c r="D154" s="244" t="s">
        <v>199</v>
      </c>
      <c r="E154" s="221" t="s">
        <v>379</v>
      </c>
      <c r="F154" s="231">
        <v>45980</v>
      </c>
      <c r="G154" s="231">
        <v>45982</v>
      </c>
      <c r="H154" s="237" t="s">
        <v>201</v>
      </c>
      <c r="I154" s="231" t="s">
        <v>201</v>
      </c>
      <c r="J154" s="231">
        <v>45992</v>
      </c>
      <c r="K154" s="231" t="s">
        <v>201</v>
      </c>
      <c r="L154" s="231" t="s">
        <v>201</v>
      </c>
      <c r="M154" s="231">
        <v>45992</v>
      </c>
      <c r="N154" s="258">
        <v>45996</v>
      </c>
      <c r="O154" s="258">
        <v>46000</v>
      </c>
      <c r="P154" s="258">
        <v>46002</v>
      </c>
      <c r="Q154" s="231" t="s">
        <v>201</v>
      </c>
      <c r="R154" s="231" t="s">
        <v>201</v>
      </c>
      <c r="S154" s="231" t="s">
        <v>201</v>
      </c>
      <c r="T154" s="259" t="s">
        <v>200</v>
      </c>
      <c r="U154" s="260">
        <v>203930</v>
      </c>
      <c r="V154" s="118">
        <v>203930</v>
      </c>
      <c r="W154" s="117"/>
      <c r="X154" s="261">
        <v>203930</v>
      </c>
      <c r="Y154" s="117">
        <v>203930</v>
      </c>
      <c r="Z154" s="119"/>
      <c r="AA154" s="227" t="s">
        <v>254</v>
      </c>
      <c r="AB154" s="232" t="s">
        <v>201</v>
      </c>
      <c r="AC154" s="232" t="s">
        <v>201</v>
      </c>
      <c r="AD154" s="232" t="s">
        <v>201</v>
      </c>
      <c r="AE154" s="232" t="s">
        <v>201</v>
      </c>
      <c r="AF154" s="232" t="s">
        <v>201</v>
      </c>
      <c r="AG154" s="232" t="s">
        <v>201</v>
      </c>
      <c r="AH154" s="230" t="s">
        <v>206</v>
      </c>
      <c r="AI154" s="7"/>
    </row>
    <row r="155" spans="1:35" s="8" customFormat="1" ht="336.75" customHeight="1" x14ac:dyDescent="0.3">
      <c r="A155" s="236" t="s">
        <v>272</v>
      </c>
      <c r="B155" s="250" t="s">
        <v>142</v>
      </c>
      <c r="C155" s="251" t="s">
        <v>186</v>
      </c>
      <c r="D155" s="244" t="s">
        <v>199</v>
      </c>
      <c r="E155" s="221" t="s">
        <v>379</v>
      </c>
      <c r="F155" s="231">
        <v>45980</v>
      </c>
      <c r="G155" s="231">
        <v>45982</v>
      </c>
      <c r="H155" s="237" t="s">
        <v>201</v>
      </c>
      <c r="I155" s="231" t="s">
        <v>201</v>
      </c>
      <c r="J155" s="231">
        <v>45996</v>
      </c>
      <c r="K155" s="231" t="s">
        <v>201</v>
      </c>
      <c r="L155" s="231" t="s">
        <v>201</v>
      </c>
      <c r="M155" s="231">
        <v>45996</v>
      </c>
      <c r="N155" s="258">
        <v>46000</v>
      </c>
      <c r="O155" s="258">
        <v>46000</v>
      </c>
      <c r="P155" s="258">
        <v>46003</v>
      </c>
      <c r="Q155" s="231" t="s">
        <v>201</v>
      </c>
      <c r="R155" s="231" t="s">
        <v>201</v>
      </c>
      <c r="S155" s="231" t="s">
        <v>201</v>
      </c>
      <c r="T155" s="259" t="s">
        <v>200</v>
      </c>
      <c r="U155" s="260">
        <v>113680</v>
      </c>
      <c r="V155" s="118">
        <v>113680</v>
      </c>
      <c r="W155" s="117"/>
      <c r="X155" s="261">
        <v>110600</v>
      </c>
      <c r="Y155" s="117">
        <v>110600</v>
      </c>
      <c r="Z155" s="119"/>
      <c r="AA155" s="227" t="s">
        <v>254</v>
      </c>
      <c r="AB155" s="232" t="s">
        <v>201</v>
      </c>
      <c r="AC155" s="232" t="s">
        <v>201</v>
      </c>
      <c r="AD155" s="232" t="s">
        <v>201</v>
      </c>
      <c r="AE155" s="232" t="s">
        <v>201</v>
      </c>
      <c r="AF155" s="232" t="s">
        <v>201</v>
      </c>
      <c r="AG155" s="232" t="s">
        <v>201</v>
      </c>
      <c r="AH155" s="230" t="s">
        <v>206</v>
      </c>
      <c r="AI155" s="7"/>
    </row>
    <row r="156" spans="1:35" s="8" customFormat="1" ht="336.75" customHeight="1" x14ac:dyDescent="0.3">
      <c r="A156" s="236" t="s">
        <v>274</v>
      </c>
      <c r="B156" s="250" t="s">
        <v>334</v>
      </c>
      <c r="C156" s="251" t="s">
        <v>356</v>
      </c>
      <c r="D156" s="244" t="s">
        <v>199</v>
      </c>
      <c r="E156" s="221" t="s">
        <v>379</v>
      </c>
      <c r="F156" s="231" t="s">
        <v>201</v>
      </c>
      <c r="G156" s="231">
        <v>45982</v>
      </c>
      <c r="H156" s="237" t="s">
        <v>201</v>
      </c>
      <c r="I156" s="231" t="s">
        <v>201</v>
      </c>
      <c r="J156" s="231">
        <v>45994</v>
      </c>
      <c r="K156" s="231" t="s">
        <v>201</v>
      </c>
      <c r="L156" s="231" t="s">
        <v>201</v>
      </c>
      <c r="M156" s="231">
        <v>45994</v>
      </c>
      <c r="N156" s="258" t="s">
        <v>201</v>
      </c>
      <c r="O156" s="258">
        <v>46001</v>
      </c>
      <c r="P156" s="258">
        <v>46004</v>
      </c>
      <c r="Q156" s="231" t="s">
        <v>201</v>
      </c>
      <c r="R156" s="231" t="s">
        <v>201</v>
      </c>
      <c r="S156" s="231" t="s">
        <v>201</v>
      </c>
      <c r="T156" s="259" t="s">
        <v>200</v>
      </c>
      <c r="U156" s="260">
        <v>39913</v>
      </c>
      <c r="V156" s="118">
        <v>39913</v>
      </c>
      <c r="W156" s="117"/>
      <c r="X156" s="261">
        <v>39913</v>
      </c>
      <c r="Y156" s="117">
        <v>39913</v>
      </c>
      <c r="Z156" s="119"/>
      <c r="AA156" s="227" t="s">
        <v>254</v>
      </c>
      <c r="AB156" s="232" t="s">
        <v>201</v>
      </c>
      <c r="AC156" s="232" t="s">
        <v>201</v>
      </c>
      <c r="AD156" s="232" t="s">
        <v>201</v>
      </c>
      <c r="AE156" s="232" t="s">
        <v>201</v>
      </c>
      <c r="AF156" s="232" t="s">
        <v>201</v>
      </c>
      <c r="AG156" s="232" t="s">
        <v>201</v>
      </c>
      <c r="AH156" s="230" t="s">
        <v>206</v>
      </c>
      <c r="AI156" s="7"/>
    </row>
    <row r="157" spans="1:35" s="8" customFormat="1" ht="336.75" customHeight="1" x14ac:dyDescent="0.3">
      <c r="A157" s="236" t="s">
        <v>277</v>
      </c>
      <c r="B157" s="250" t="s">
        <v>318</v>
      </c>
      <c r="C157" s="251" t="s">
        <v>349</v>
      </c>
      <c r="D157" s="244" t="s">
        <v>199</v>
      </c>
      <c r="E157" s="221" t="s">
        <v>379</v>
      </c>
      <c r="F157" s="231">
        <v>45980</v>
      </c>
      <c r="G157" s="231">
        <v>45982</v>
      </c>
      <c r="H157" s="237" t="s">
        <v>201</v>
      </c>
      <c r="I157" s="231" t="s">
        <v>201</v>
      </c>
      <c r="J157" s="231">
        <v>45992</v>
      </c>
      <c r="K157" s="231" t="s">
        <v>201</v>
      </c>
      <c r="L157" s="231" t="s">
        <v>201</v>
      </c>
      <c r="M157" s="231">
        <v>45992</v>
      </c>
      <c r="N157" s="258" t="s">
        <v>201</v>
      </c>
      <c r="O157" s="258">
        <v>46001</v>
      </c>
      <c r="P157" s="258">
        <v>46013</v>
      </c>
      <c r="Q157" s="231" t="s">
        <v>201</v>
      </c>
      <c r="R157" s="231" t="s">
        <v>201</v>
      </c>
      <c r="S157" s="231" t="s">
        <v>201</v>
      </c>
      <c r="T157" s="259" t="s">
        <v>200</v>
      </c>
      <c r="U157" s="260">
        <v>16800</v>
      </c>
      <c r="V157" s="118">
        <v>16800</v>
      </c>
      <c r="W157" s="117"/>
      <c r="X157" s="261">
        <v>16800</v>
      </c>
      <c r="Y157" s="117">
        <v>16800</v>
      </c>
      <c r="Z157" s="119"/>
      <c r="AA157" s="227" t="s">
        <v>254</v>
      </c>
      <c r="AB157" s="232" t="s">
        <v>201</v>
      </c>
      <c r="AC157" s="232" t="s">
        <v>201</v>
      </c>
      <c r="AD157" s="232" t="s">
        <v>201</v>
      </c>
      <c r="AE157" s="232" t="s">
        <v>201</v>
      </c>
      <c r="AF157" s="232" t="s">
        <v>201</v>
      </c>
      <c r="AG157" s="232" t="s">
        <v>201</v>
      </c>
      <c r="AH157" s="230" t="s">
        <v>206</v>
      </c>
      <c r="AI157" s="7"/>
    </row>
    <row r="158" spans="1:35" s="8" customFormat="1" ht="336.75" customHeight="1" x14ac:dyDescent="0.3">
      <c r="A158" s="236" t="s">
        <v>278</v>
      </c>
      <c r="B158" s="250" t="s">
        <v>318</v>
      </c>
      <c r="C158" s="251" t="s">
        <v>192</v>
      </c>
      <c r="D158" s="244" t="s">
        <v>199</v>
      </c>
      <c r="E158" s="221" t="s">
        <v>379</v>
      </c>
      <c r="F158" s="231">
        <v>45980</v>
      </c>
      <c r="G158" s="231">
        <v>45982</v>
      </c>
      <c r="H158" s="237" t="s">
        <v>201</v>
      </c>
      <c r="I158" s="231" t="s">
        <v>201</v>
      </c>
      <c r="J158" s="231">
        <v>45996</v>
      </c>
      <c r="K158" s="231" t="s">
        <v>201</v>
      </c>
      <c r="L158" s="231" t="s">
        <v>201</v>
      </c>
      <c r="M158" s="231">
        <v>45996</v>
      </c>
      <c r="N158" s="258" t="s">
        <v>201</v>
      </c>
      <c r="O158" s="258">
        <v>46001</v>
      </c>
      <c r="P158" s="258">
        <v>46013</v>
      </c>
      <c r="Q158" s="231" t="s">
        <v>201</v>
      </c>
      <c r="R158" s="231" t="s">
        <v>201</v>
      </c>
      <c r="S158" s="231" t="s">
        <v>201</v>
      </c>
      <c r="T158" s="259" t="s">
        <v>200</v>
      </c>
      <c r="U158" s="260">
        <v>15530</v>
      </c>
      <c r="V158" s="118">
        <v>15530</v>
      </c>
      <c r="W158" s="117"/>
      <c r="X158" s="261">
        <v>15530</v>
      </c>
      <c r="Y158" s="117">
        <v>15530</v>
      </c>
      <c r="Z158" s="119"/>
      <c r="AA158" s="227" t="s">
        <v>254</v>
      </c>
      <c r="AB158" s="232" t="s">
        <v>201</v>
      </c>
      <c r="AC158" s="232" t="s">
        <v>201</v>
      </c>
      <c r="AD158" s="232" t="s">
        <v>201</v>
      </c>
      <c r="AE158" s="232" t="s">
        <v>201</v>
      </c>
      <c r="AF158" s="232" t="s">
        <v>201</v>
      </c>
      <c r="AG158" s="232" t="s">
        <v>201</v>
      </c>
      <c r="AH158" s="230" t="s">
        <v>206</v>
      </c>
      <c r="AI158" s="7"/>
    </row>
    <row r="159" spans="1:35" s="8" customFormat="1" ht="336.75" customHeight="1" x14ac:dyDescent="0.3">
      <c r="A159" s="236" t="s">
        <v>279</v>
      </c>
      <c r="B159" s="250" t="s">
        <v>335</v>
      </c>
      <c r="C159" s="251" t="s">
        <v>185</v>
      </c>
      <c r="D159" s="244" t="s">
        <v>199</v>
      </c>
      <c r="E159" s="221" t="s">
        <v>379</v>
      </c>
      <c r="F159" s="231" t="s">
        <v>201</v>
      </c>
      <c r="G159" s="231">
        <v>45982</v>
      </c>
      <c r="H159" s="237" t="s">
        <v>201</v>
      </c>
      <c r="I159" s="231" t="s">
        <v>201</v>
      </c>
      <c r="J159" s="231">
        <v>45992</v>
      </c>
      <c r="K159" s="231" t="s">
        <v>201</v>
      </c>
      <c r="L159" s="231" t="s">
        <v>201</v>
      </c>
      <c r="M159" s="231">
        <v>45992</v>
      </c>
      <c r="N159" s="258" t="s">
        <v>201</v>
      </c>
      <c r="O159" s="258">
        <v>46001</v>
      </c>
      <c r="P159" s="258">
        <v>46003</v>
      </c>
      <c r="Q159" s="231" t="s">
        <v>201</v>
      </c>
      <c r="R159" s="231" t="s">
        <v>201</v>
      </c>
      <c r="S159" s="231" t="s">
        <v>201</v>
      </c>
      <c r="T159" s="259" t="s">
        <v>200</v>
      </c>
      <c r="U159" s="260">
        <v>10800</v>
      </c>
      <c r="V159" s="118">
        <v>10800</v>
      </c>
      <c r="W159" s="117"/>
      <c r="X159" s="261">
        <v>10800</v>
      </c>
      <c r="Y159" s="117">
        <v>10800</v>
      </c>
      <c r="Z159" s="119"/>
      <c r="AA159" s="227" t="s">
        <v>254</v>
      </c>
      <c r="AB159" s="232" t="s">
        <v>201</v>
      </c>
      <c r="AC159" s="232" t="s">
        <v>201</v>
      </c>
      <c r="AD159" s="232" t="s">
        <v>201</v>
      </c>
      <c r="AE159" s="232" t="s">
        <v>201</v>
      </c>
      <c r="AF159" s="232" t="s">
        <v>201</v>
      </c>
      <c r="AG159" s="232" t="s">
        <v>201</v>
      </c>
      <c r="AH159" s="230" t="s">
        <v>206</v>
      </c>
      <c r="AI159" s="7"/>
    </row>
    <row r="160" spans="1:35" s="8" customFormat="1" ht="336.75" customHeight="1" x14ac:dyDescent="0.3">
      <c r="A160" s="236" t="s">
        <v>280</v>
      </c>
      <c r="B160" s="250" t="s">
        <v>336</v>
      </c>
      <c r="C160" s="251" t="s">
        <v>185</v>
      </c>
      <c r="D160" s="244" t="s">
        <v>199</v>
      </c>
      <c r="E160" s="221" t="s">
        <v>379</v>
      </c>
      <c r="F160" s="231" t="s">
        <v>201</v>
      </c>
      <c r="G160" s="231">
        <v>45982</v>
      </c>
      <c r="H160" s="237" t="s">
        <v>201</v>
      </c>
      <c r="I160" s="231" t="s">
        <v>201</v>
      </c>
      <c r="J160" s="231">
        <v>45992</v>
      </c>
      <c r="K160" s="231" t="s">
        <v>201</v>
      </c>
      <c r="L160" s="231" t="s">
        <v>201</v>
      </c>
      <c r="M160" s="231">
        <v>45992</v>
      </c>
      <c r="N160" s="258" t="s">
        <v>201</v>
      </c>
      <c r="O160" s="258">
        <v>46001</v>
      </c>
      <c r="P160" s="258">
        <v>46002</v>
      </c>
      <c r="Q160" s="231" t="s">
        <v>201</v>
      </c>
      <c r="R160" s="231" t="s">
        <v>201</v>
      </c>
      <c r="S160" s="231" t="s">
        <v>201</v>
      </c>
      <c r="T160" s="259" t="s">
        <v>200</v>
      </c>
      <c r="U160" s="260">
        <v>9900</v>
      </c>
      <c r="V160" s="118">
        <v>9900</v>
      </c>
      <c r="W160" s="117"/>
      <c r="X160" s="261">
        <v>9900</v>
      </c>
      <c r="Y160" s="117">
        <v>9900</v>
      </c>
      <c r="Z160" s="119"/>
      <c r="AA160" s="227" t="s">
        <v>254</v>
      </c>
      <c r="AB160" s="232" t="s">
        <v>201</v>
      </c>
      <c r="AC160" s="232" t="s">
        <v>201</v>
      </c>
      <c r="AD160" s="232" t="s">
        <v>201</v>
      </c>
      <c r="AE160" s="232" t="s">
        <v>201</v>
      </c>
      <c r="AF160" s="232" t="s">
        <v>201</v>
      </c>
      <c r="AG160" s="232" t="s">
        <v>201</v>
      </c>
      <c r="AH160" s="230" t="s">
        <v>206</v>
      </c>
      <c r="AI160" s="7"/>
    </row>
    <row r="161" spans="1:35" s="8" customFormat="1" ht="336.75" customHeight="1" x14ac:dyDescent="0.3">
      <c r="A161" s="236" t="s">
        <v>281</v>
      </c>
      <c r="B161" s="250" t="s">
        <v>337</v>
      </c>
      <c r="C161" s="251" t="s">
        <v>185</v>
      </c>
      <c r="D161" s="244" t="s">
        <v>199</v>
      </c>
      <c r="E161" s="221" t="s">
        <v>379</v>
      </c>
      <c r="F161" s="231" t="s">
        <v>201</v>
      </c>
      <c r="G161" s="231">
        <v>45982</v>
      </c>
      <c r="H161" s="237" t="s">
        <v>201</v>
      </c>
      <c r="I161" s="231" t="s">
        <v>201</v>
      </c>
      <c r="J161" s="231">
        <v>45992</v>
      </c>
      <c r="K161" s="231" t="s">
        <v>201</v>
      </c>
      <c r="L161" s="231" t="s">
        <v>201</v>
      </c>
      <c r="M161" s="231">
        <v>45992</v>
      </c>
      <c r="N161" s="258" t="s">
        <v>201</v>
      </c>
      <c r="O161" s="258">
        <v>46001</v>
      </c>
      <c r="P161" s="258">
        <v>46003</v>
      </c>
      <c r="Q161" s="231" t="s">
        <v>201</v>
      </c>
      <c r="R161" s="231" t="s">
        <v>201</v>
      </c>
      <c r="S161" s="231" t="s">
        <v>201</v>
      </c>
      <c r="T161" s="259" t="s">
        <v>200</v>
      </c>
      <c r="U161" s="260">
        <v>9625</v>
      </c>
      <c r="V161" s="118">
        <v>9625</v>
      </c>
      <c r="W161" s="117"/>
      <c r="X161" s="261">
        <v>9625</v>
      </c>
      <c r="Y161" s="117">
        <v>9625</v>
      </c>
      <c r="Z161" s="119"/>
      <c r="AA161" s="227" t="s">
        <v>254</v>
      </c>
      <c r="AB161" s="232" t="s">
        <v>201</v>
      </c>
      <c r="AC161" s="232" t="s">
        <v>201</v>
      </c>
      <c r="AD161" s="232" t="s">
        <v>201</v>
      </c>
      <c r="AE161" s="232" t="s">
        <v>201</v>
      </c>
      <c r="AF161" s="232" t="s">
        <v>201</v>
      </c>
      <c r="AG161" s="232" t="s">
        <v>201</v>
      </c>
      <c r="AH161" s="230" t="s">
        <v>206</v>
      </c>
      <c r="AI161" s="7"/>
    </row>
    <row r="162" spans="1:35" s="8" customFormat="1" ht="336.75" customHeight="1" x14ac:dyDescent="0.3">
      <c r="A162" s="236" t="s">
        <v>283</v>
      </c>
      <c r="B162" s="250" t="s">
        <v>316</v>
      </c>
      <c r="C162" s="251" t="s">
        <v>192</v>
      </c>
      <c r="D162" s="244" t="s">
        <v>199</v>
      </c>
      <c r="E162" s="221" t="s">
        <v>379</v>
      </c>
      <c r="F162" s="231">
        <v>45980</v>
      </c>
      <c r="G162" s="231">
        <v>45982</v>
      </c>
      <c r="H162" s="237" t="s">
        <v>201</v>
      </c>
      <c r="I162" s="231" t="s">
        <v>201</v>
      </c>
      <c r="J162" s="231">
        <v>45996</v>
      </c>
      <c r="K162" s="231" t="s">
        <v>201</v>
      </c>
      <c r="L162" s="231" t="s">
        <v>201</v>
      </c>
      <c r="M162" s="231">
        <v>45996</v>
      </c>
      <c r="N162" s="258" t="s">
        <v>201</v>
      </c>
      <c r="O162" s="258">
        <v>46001</v>
      </c>
      <c r="P162" s="258">
        <v>46013</v>
      </c>
      <c r="Q162" s="231" t="s">
        <v>201</v>
      </c>
      <c r="R162" s="231" t="s">
        <v>201</v>
      </c>
      <c r="S162" s="231" t="s">
        <v>201</v>
      </c>
      <c r="T162" s="259" t="s">
        <v>200</v>
      </c>
      <c r="U162" s="260">
        <v>5450</v>
      </c>
      <c r="V162" s="118">
        <v>5450</v>
      </c>
      <c r="W162" s="117"/>
      <c r="X162" s="261">
        <v>5450</v>
      </c>
      <c r="Y162" s="117">
        <v>5450</v>
      </c>
      <c r="Z162" s="119"/>
      <c r="AA162" s="227" t="s">
        <v>254</v>
      </c>
      <c r="AB162" s="232" t="s">
        <v>201</v>
      </c>
      <c r="AC162" s="232" t="s">
        <v>201</v>
      </c>
      <c r="AD162" s="232" t="s">
        <v>201</v>
      </c>
      <c r="AE162" s="232" t="s">
        <v>201</v>
      </c>
      <c r="AF162" s="232" t="s">
        <v>201</v>
      </c>
      <c r="AG162" s="232" t="s">
        <v>201</v>
      </c>
      <c r="AH162" s="230" t="s">
        <v>206</v>
      </c>
      <c r="AI162" s="7"/>
    </row>
    <row r="163" spans="1:35" s="8" customFormat="1" ht="336.75" customHeight="1" x14ac:dyDescent="0.3">
      <c r="A163" s="236" t="s">
        <v>284</v>
      </c>
      <c r="B163" s="250" t="s">
        <v>338</v>
      </c>
      <c r="C163" s="251" t="s">
        <v>351</v>
      </c>
      <c r="D163" s="244" t="s">
        <v>199</v>
      </c>
      <c r="E163" s="221" t="s">
        <v>379</v>
      </c>
      <c r="F163" s="231">
        <v>45980</v>
      </c>
      <c r="G163" s="231">
        <v>45982</v>
      </c>
      <c r="H163" s="237" t="s">
        <v>201</v>
      </c>
      <c r="I163" s="231" t="s">
        <v>201</v>
      </c>
      <c r="J163" s="231">
        <v>45994</v>
      </c>
      <c r="K163" s="231" t="s">
        <v>201</v>
      </c>
      <c r="L163" s="231" t="s">
        <v>201</v>
      </c>
      <c r="M163" s="231">
        <v>45994</v>
      </c>
      <c r="N163" s="258" t="s">
        <v>201</v>
      </c>
      <c r="O163" s="258">
        <v>46001</v>
      </c>
      <c r="P163" s="258">
        <v>46013</v>
      </c>
      <c r="Q163" s="231" t="s">
        <v>201</v>
      </c>
      <c r="R163" s="231" t="s">
        <v>201</v>
      </c>
      <c r="S163" s="231" t="s">
        <v>201</v>
      </c>
      <c r="T163" s="259" t="s">
        <v>200</v>
      </c>
      <c r="U163" s="260">
        <v>4400</v>
      </c>
      <c r="V163" s="118">
        <v>4400</v>
      </c>
      <c r="W163" s="117"/>
      <c r="X163" s="261">
        <v>4400</v>
      </c>
      <c r="Y163" s="117">
        <v>4400</v>
      </c>
      <c r="Z163" s="119"/>
      <c r="AA163" s="227" t="s">
        <v>254</v>
      </c>
      <c r="AB163" s="232" t="s">
        <v>201</v>
      </c>
      <c r="AC163" s="232" t="s">
        <v>201</v>
      </c>
      <c r="AD163" s="232" t="s">
        <v>201</v>
      </c>
      <c r="AE163" s="232" t="s">
        <v>201</v>
      </c>
      <c r="AF163" s="232" t="s">
        <v>201</v>
      </c>
      <c r="AG163" s="232" t="s">
        <v>201</v>
      </c>
      <c r="AH163" s="230" t="s">
        <v>206</v>
      </c>
      <c r="AI163" s="7"/>
    </row>
    <row r="164" spans="1:35" s="8" customFormat="1" ht="336.75" customHeight="1" x14ac:dyDescent="0.3">
      <c r="A164" s="236" t="s">
        <v>285</v>
      </c>
      <c r="B164" s="250" t="s">
        <v>316</v>
      </c>
      <c r="C164" s="251" t="s">
        <v>192</v>
      </c>
      <c r="D164" s="244" t="s">
        <v>199</v>
      </c>
      <c r="E164" s="221" t="s">
        <v>379</v>
      </c>
      <c r="F164" s="231">
        <v>45980</v>
      </c>
      <c r="G164" s="231">
        <v>45982</v>
      </c>
      <c r="H164" s="237" t="s">
        <v>201</v>
      </c>
      <c r="I164" s="231" t="s">
        <v>201</v>
      </c>
      <c r="J164" s="231">
        <v>45992</v>
      </c>
      <c r="K164" s="231" t="s">
        <v>201</v>
      </c>
      <c r="L164" s="231" t="s">
        <v>201</v>
      </c>
      <c r="M164" s="231">
        <v>45992</v>
      </c>
      <c r="N164" s="258" t="s">
        <v>201</v>
      </c>
      <c r="O164" s="258">
        <v>46001</v>
      </c>
      <c r="P164" s="258">
        <v>46013</v>
      </c>
      <c r="Q164" s="231" t="s">
        <v>201</v>
      </c>
      <c r="R164" s="231" t="s">
        <v>201</v>
      </c>
      <c r="S164" s="231" t="s">
        <v>201</v>
      </c>
      <c r="T164" s="259" t="s">
        <v>200</v>
      </c>
      <c r="U164" s="260">
        <v>3600</v>
      </c>
      <c r="V164" s="118">
        <v>3600</v>
      </c>
      <c r="W164" s="117"/>
      <c r="X164" s="261">
        <v>3600</v>
      </c>
      <c r="Y164" s="117">
        <v>3600</v>
      </c>
      <c r="Z164" s="119"/>
      <c r="AA164" s="227" t="s">
        <v>254</v>
      </c>
      <c r="AB164" s="232" t="s">
        <v>201</v>
      </c>
      <c r="AC164" s="232" t="s">
        <v>201</v>
      </c>
      <c r="AD164" s="232" t="s">
        <v>201</v>
      </c>
      <c r="AE164" s="232" t="s">
        <v>201</v>
      </c>
      <c r="AF164" s="232" t="s">
        <v>201</v>
      </c>
      <c r="AG164" s="232" t="s">
        <v>201</v>
      </c>
      <c r="AH164" s="230" t="s">
        <v>206</v>
      </c>
      <c r="AI164" s="7"/>
    </row>
    <row r="165" spans="1:35" s="8" customFormat="1" ht="336.75" customHeight="1" x14ac:dyDescent="0.3">
      <c r="A165" s="236">
        <v>5740</v>
      </c>
      <c r="B165" s="250" t="s">
        <v>319</v>
      </c>
      <c r="C165" s="251" t="s">
        <v>185</v>
      </c>
      <c r="D165" s="244" t="s">
        <v>199</v>
      </c>
      <c r="E165" s="221" t="s">
        <v>379</v>
      </c>
      <c r="F165" s="231" t="s">
        <v>201</v>
      </c>
      <c r="G165" s="231">
        <v>45985</v>
      </c>
      <c r="H165" s="237" t="s">
        <v>201</v>
      </c>
      <c r="I165" s="231" t="s">
        <v>201</v>
      </c>
      <c r="J165" s="231">
        <v>45992</v>
      </c>
      <c r="K165" s="231" t="s">
        <v>201</v>
      </c>
      <c r="L165" s="231" t="s">
        <v>201</v>
      </c>
      <c r="M165" s="231">
        <v>45992</v>
      </c>
      <c r="N165" s="258" t="s">
        <v>201</v>
      </c>
      <c r="O165" s="258">
        <v>46000</v>
      </c>
      <c r="P165" s="258">
        <v>46006</v>
      </c>
      <c r="Q165" s="231" t="s">
        <v>201</v>
      </c>
      <c r="R165" s="231" t="s">
        <v>201</v>
      </c>
      <c r="S165" s="231" t="s">
        <v>201</v>
      </c>
      <c r="T165" s="259" t="s">
        <v>200</v>
      </c>
      <c r="U165" s="260">
        <v>833332</v>
      </c>
      <c r="V165" s="118">
        <v>833332</v>
      </c>
      <c r="W165" s="117"/>
      <c r="X165" s="261">
        <v>829640</v>
      </c>
      <c r="Y165" s="117">
        <v>829640</v>
      </c>
      <c r="Z165" s="119"/>
      <c r="AA165" s="227" t="s">
        <v>254</v>
      </c>
      <c r="AB165" s="232" t="s">
        <v>201</v>
      </c>
      <c r="AC165" s="232" t="s">
        <v>201</v>
      </c>
      <c r="AD165" s="232" t="s">
        <v>201</v>
      </c>
      <c r="AE165" s="232" t="s">
        <v>201</v>
      </c>
      <c r="AF165" s="232" t="s">
        <v>201</v>
      </c>
      <c r="AG165" s="232" t="s">
        <v>201</v>
      </c>
      <c r="AH165" s="230" t="s">
        <v>206</v>
      </c>
      <c r="AI165" s="7"/>
    </row>
    <row r="166" spans="1:35" s="8" customFormat="1" ht="336.75" customHeight="1" x14ac:dyDescent="0.3">
      <c r="A166" s="236">
        <v>5751</v>
      </c>
      <c r="B166" s="250" t="s">
        <v>339</v>
      </c>
      <c r="C166" s="251" t="s">
        <v>183</v>
      </c>
      <c r="D166" s="244" t="s">
        <v>199</v>
      </c>
      <c r="E166" s="221" t="s">
        <v>379</v>
      </c>
      <c r="F166" s="231" t="s">
        <v>201</v>
      </c>
      <c r="G166" s="231">
        <v>45985</v>
      </c>
      <c r="H166" s="237" t="s">
        <v>201</v>
      </c>
      <c r="I166" s="231" t="s">
        <v>201</v>
      </c>
      <c r="J166" s="231">
        <v>45992</v>
      </c>
      <c r="K166" s="231" t="s">
        <v>201</v>
      </c>
      <c r="L166" s="231" t="s">
        <v>201</v>
      </c>
      <c r="M166" s="231">
        <v>45992</v>
      </c>
      <c r="N166" s="258">
        <v>45994</v>
      </c>
      <c r="O166" s="258">
        <v>46000</v>
      </c>
      <c r="P166" s="258">
        <v>46006</v>
      </c>
      <c r="Q166" s="231" t="s">
        <v>201</v>
      </c>
      <c r="R166" s="231" t="s">
        <v>201</v>
      </c>
      <c r="S166" s="231" t="s">
        <v>201</v>
      </c>
      <c r="T166" s="259" t="s">
        <v>200</v>
      </c>
      <c r="U166" s="260">
        <v>785835.6</v>
      </c>
      <c r="V166" s="118">
        <v>785835.6</v>
      </c>
      <c r="W166" s="117"/>
      <c r="X166" s="261">
        <v>785600</v>
      </c>
      <c r="Y166" s="117">
        <v>785600</v>
      </c>
      <c r="Z166" s="119"/>
      <c r="AA166" s="227" t="s">
        <v>254</v>
      </c>
      <c r="AB166" s="232" t="s">
        <v>201</v>
      </c>
      <c r="AC166" s="232" t="s">
        <v>201</v>
      </c>
      <c r="AD166" s="232" t="s">
        <v>201</v>
      </c>
      <c r="AE166" s="232" t="s">
        <v>201</v>
      </c>
      <c r="AF166" s="232" t="s">
        <v>201</v>
      </c>
      <c r="AG166" s="232" t="s">
        <v>201</v>
      </c>
      <c r="AH166" s="230" t="s">
        <v>206</v>
      </c>
      <c r="AI166" s="7"/>
    </row>
    <row r="167" spans="1:35" s="8" customFormat="1" ht="336.75" customHeight="1" x14ac:dyDescent="0.3">
      <c r="A167" s="236">
        <v>6340</v>
      </c>
      <c r="B167" s="250" t="s">
        <v>331</v>
      </c>
      <c r="C167" s="251" t="s">
        <v>184</v>
      </c>
      <c r="D167" s="244" t="s">
        <v>199</v>
      </c>
      <c r="E167" s="221" t="s">
        <v>379</v>
      </c>
      <c r="F167" s="231" t="s">
        <v>201</v>
      </c>
      <c r="G167" s="231">
        <v>45985</v>
      </c>
      <c r="H167" s="237" t="s">
        <v>201</v>
      </c>
      <c r="I167" s="231" t="s">
        <v>201</v>
      </c>
      <c r="J167" s="231">
        <v>45992</v>
      </c>
      <c r="K167" s="231" t="s">
        <v>201</v>
      </c>
      <c r="L167" s="231" t="s">
        <v>201</v>
      </c>
      <c r="M167" s="231">
        <v>45992</v>
      </c>
      <c r="N167" s="258">
        <v>45994</v>
      </c>
      <c r="O167" s="258">
        <v>46000</v>
      </c>
      <c r="P167" s="258">
        <v>46001</v>
      </c>
      <c r="Q167" s="231" t="s">
        <v>201</v>
      </c>
      <c r="R167" s="231" t="s">
        <v>201</v>
      </c>
      <c r="S167" s="231" t="s">
        <v>201</v>
      </c>
      <c r="T167" s="259" t="s">
        <v>200</v>
      </c>
      <c r="U167" s="260">
        <v>363670.67</v>
      </c>
      <c r="V167" s="118">
        <v>363670.67</v>
      </c>
      <c r="W167" s="117"/>
      <c r="X167" s="261">
        <v>360000</v>
      </c>
      <c r="Y167" s="117">
        <v>360000</v>
      </c>
      <c r="Z167" s="119"/>
      <c r="AA167" s="227" t="s">
        <v>254</v>
      </c>
      <c r="AB167" s="232" t="s">
        <v>201</v>
      </c>
      <c r="AC167" s="232" t="s">
        <v>201</v>
      </c>
      <c r="AD167" s="232" t="s">
        <v>201</v>
      </c>
      <c r="AE167" s="232" t="s">
        <v>201</v>
      </c>
      <c r="AF167" s="232" t="s">
        <v>201</v>
      </c>
      <c r="AG167" s="232" t="s">
        <v>201</v>
      </c>
      <c r="AH167" s="230" t="s">
        <v>206</v>
      </c>
      <c r="AI167" s="7"/>
    </row>
    <row r="168" spans="1:35" s="8" customFormat="1" ht="336.75" customHeight="1" x14ac:dyDescent="0.3">
      <c r="A168" s="236">
        <v>6227</v>
      </c>
      <c r="B168" s="250" t="s">
        <v>331</v>
      </c>
      <c r="C168" s="251" t="s">
        <v>183</v>
      </c>
      <c r="D168" s="244" t="s">
        <v>199</v>
      </c>
      <c r="E168" s="221" t="s">
        <v>379</v>
      </c>
      <c r="F168" s="231" t="s">
        <v>201</v>
      </c>
      <c r="G168" s="231">
        <v>45985</v>
      </c>
      <c r="H168" s="237" t="s">
        <v>201</v>
      </c>
      <c r="I168" s="231" t="s">
        <v>201</v>
      </c>
      <c r="J168" s="231">
        <v>45992</v>
      </c>
      <c r="K168" s="231" t="s">
        <v>201</v>
      </c>
      <c r="L168" s="231" t="s">
        <v>201</v>
      </c>
      <c r="M168" s="231">
        <v>45992</v>
      </c>
      <c r="N168" s="258">
        <v>45996</v>
      </c>
      <c r="O168" s="258">
        <v>46000</v>
      </c>
      <c r="P168" s="258">
        <v>46013</v>
      </c>
      <c r="Q168" s="231" t="s">
        <v>201</v>
      </c>
      <c r="R168" s="231" t="s">
        <v>201</v>
      </c>
      <c r="S168" s="231" t="s">
        <v>201</v>
      </c>
      <c r="T168" s="259" t="s">
        <v>200</v>
      </c>
      <c r="U168" s="260">
        <v>137000</v>
      </c>
      <c r="V168" s="118">
        <v>137000</v>
      </c>
      <c r="W168" s="117"/>
      <c r="X168" s="261">
        <v>136000</v>
      </c>
      <c r="Y168" s="117">
        <v>136000</v>
      </c>
      <c r="Z168" s="119"/>
      <c r="AA168" s="227" t="s">
        <v>254</v>
      </c>
      <c r="AB168" s="232" t="s">
        <v>201</v>
      </c>
      <c r="AC168" s="232" t="s">
        <v>201</v>
      </c>
      <c r="AD168" s="232" t="s">
        <v>201</v>
      </c>
      <c r="AE168" s="232" t="s">
        <v>201</v>
      </c>
      <c r="AF168" s="232" t="s">
        <v>201</v>
      </c>
      <c r="AG168" s="232" t="s">
        <v>201</v>
      </c>
      <c r="AH168" s="230" t="s">
        <v>206</v>
      </c>
      <c r="AI168" s="7"/>
    </row>
    <row r="169" spans="1:35" s="8" customFormat="1" ht="336.75" customHeight="1" x14ac:dyDescent="0.3">
      <c r="A169" s="236">
        <v>6300</v>
      </c>
      <c r="B169" s="250" t="s">
        <v>341</v>
      </c>
      <c r="C169" s="251" t="s">
        <v>355</v>
      </c>
      <c r="D169" s="244" t="s">
        <v>199</v>
      </c>
      <c r="E169" s="221" t="s">
        <v>379</v>
      </c>
      <c r="F169" s="231" t="s">
        <v>201</v>
      </c>
      <c r="G169" s="231">
        <v>45985</v>
      </c>
      <c r="H169" s="237" t="s">
        <v>201</v>
      </c>
      <c r="I169" s="231" t="s">
        <v>201</v>
      </c>
      <c r="J169" s="231">
        <v>45996</v>
      </c>
      <c r="K169" s="231" t="s">
        <v>201</v>
      </c>
      <c r="L169" s="231" t="s">
        <v>201</v>
      </c>
      <c r="M169" s="231">
        <v>45996</v>
      </c>
      <c r="N169" s="258" t="s">
        <v>201</v>
      </c>
      <c r="O169" s="258">
        <v>46000</v>
      </c>
      <c r="P169" s="258">
        <v>46016</v>
      </c>
      <c r="Q169" s="231" t="s">
        <v>201</v>
      </c>
      <c r="R169" s="231" t="s">
        <v>201</v>
      </c>
      <c r="S169" s="231" t="s">
        <v>201</v>
      </c>
      <c r="T169" s="259" t="s">
        <v>200</v>
      </c>
      <c r="U169" s="260">
        <v>60939</v>
      </c>
      <c r="V169" s="118">
        <v>60939</v>
      </c>
      <c r="W169" s="117"/>
      <c r="X169" s="261">
        <v>60440</v>
      </c>
      <c r="Y169" s="117">
        <v>60440</v>
      </c>
      <c r="Z169" s="119"/>
      <c r="AA169" s="227" t="s">
        <v>254</v>
      </c>
      <c r="AB169" s="232" t="s">
        <v>201</v>
      </c>
      <c r="AC169" s="232" t="s">
        <v>201</v>
      </c>
      <c r="AD169" s="232" t="s">
        <v>201</v>
      </c>
      <c r="AE169" s="232" t="s">
        <v>201</v>
      </c>
      <c r="AF169" s="232" t="s">
        <v>201</v>
      </c>
      <c r="AG169" s="232" t="s">
        <v>201</v>
      </c>
      <c r="AH169" s="230" t="s">
        <v>206</v>
      </c>
      <c r="AI169" s="7"/>
    </row>
    <row r="170" spans="1:35" s="8" customFormat="1" ht="336.75" customHeight="1" x14ac:dyDescent="0.3">
      <c r="A170" s="236" t="s">
        <v>290</v>
      </c>
      <c r="B170" s="250" t="s">
        <v>314</v>
      </c>
      <c r="C170" s="251" t="s">
        <v>187</v>
      </c>
      <c r="D170" s="244" t="s">
        <v>199</v>
      </c>
      <c r="E170" s="221" t="s">
        <v>379</v>
      </c>
      <c r="F170" s="231">
        <v>45982</v>
      </c>
      <c r="G170" s="231">
        <v>45985</v>
      </c>
      <c r="H170" s="237" t="s">
        <v>201</v>
      </c>
      <c r="I170" s="231" t="s">
        <v>201</v>
      </c>
      <c r="J170" s="231">
        <v>45996</v>
      </c>
      <c r="K170" s="231" t="s">
        <v>201</v>
      </c>
      <c r="L170" s="231" t="s">
        <v>201</v>
      </c>
      <c r="M170" s="231">
        <v>45996</v>
      </c>
      <c r="N170" s="258" t="s">
        <v>201</v>
      </c>
      <c r="O170" s="258">
        <v>46001</v>
      </c>
      <c r="P170" s="258">
        <v>46016</v>
      </c>
      <c r="Q170" s="231" t="s">
        <v>201</v>
      </c>
      <c r="R170" s="231" t="s">
        <v>201</v>
      </c>
      <c r="S170" s="231" t="s">
        <v>201</v>
      </c>
      <c r="T170" s="259" t="s">
        <v>200</v>
      </c>
      <c r="U170" s="260">
        <v>42953.33</v>
      </c>
      <c r="V170" s="118">
        <v>42953.33</v>
      </c>
      <c r="W170" s="117"/>
      <c r="X170" s="261">
        <v>42953.33</v>
      </c>
      <c r="Y170" s="117">
        <v>42953.33</v>
      </c>
      <c r="Z170" s="119"/>
      <c r="AA170" s="227" t="s">
        <v>254</v>
      </c>
      <c r="AB170" s="232" t="s">
        <v>201</v>
      </c>
      <c r="AC170" s="232" t="s">
        <v>201</v>
      </c>
      <c r="AD170" s="232" t="s">
        <v>201</v>
      </c>
      <c r="AE170" s="232" t="s">
        <v>201</v>
      </c>
      <c r="AF170" s="232" t="s">
        <v>201</v>
      </c>
      <c r="AG170" s="232" t="s">
        <v>201</v>
      </c>
      <c r="AH170" s="230" t="s">
        <v>206</v>
      </c>
      <c r="AI170" s="7"/>
    </row>
    <row r="171" spans="1:35" s="8" customFormat="1" ht="336.75" customHeight="1" x14ac:dyDescent="0.3">
      <c r="A171" s="236" t="s">
        <v>294</v>
      </c>
      <c r="B171" s="250" t="s">
        <v>326</v>
      </c>
      <c r="C171" s="251" t="s">
        <v>186</v>
      </c>
      <c r="D171" s="244" t="s">
        <v>199</v>
      </c>
      <c r="E171" s="221" t="s">
        <v>40</v>
      </c>
      <c r="F171" s="231">
        <v>45982</v>
      </c>
      <c r="G171" s="231">
        <v>45985</v>
      </c>
      <c r="H171" s="237" t="s">
        <v>201</v>
      </c>
      <c r="I171" s="231" t="s">
        <v>201</v>
      </c>
      <c r="J171" s="231">
        <v>45996</v>
      </c>
      <c r="K171" s="231" t="s">
        <v>201</v>
      </c>
      <c r="L171" s="231" t="s">
        <v>201</v>
      </c>
      <c r="M171" s="231">
        <v>45996</v>
      </c>
      <c r="N171" s="258" t="s">
        <v>201</v>
      </c>
      <c r="O171" s="258">
        <v>46001</v>
      </c>
      <c r="P171" s="258">
        <v>46013</v>
      </c>
      <c r="Q171" s="231" t="s">
        <v>201</v>
      </c>
      <c r="R171" s="231" t="s">
        <v>201</v>
      </c>
      <c r="S171" s="231" t="s">
        <v>201</v>
      </c>
      <c r="T171" s="259" t="s">
        <v>200</v>
      </c>
      <c r="U171" s="260">
        <v>1013820</v>
      </c>
      <c r="V171" s="118">
        <v>1013820</v>
      </c>
      <c r="W171" s="117"/>
      <c r="X171" s="261">
        <v>1013820</v>
      </c>
      <c r="Y171" s="117">
        <v>1013820</v>
      </c>
      <c r="Z171" s="119"/>
      <c r="AA171" s="227" t="s">
        <v>254</v>
      </c>
      <c r="AB171" s="232" t="s">
        <v>201</v>
      </c>
      <c r="AC171" s="232" t="s">
        <v>201</v>
      </c>
      <c r="AD171" s="232" t="s">
        <v>201</v>
      </c>
      <c r="AE171" s="232" t="s">
        <v>201</v>
      </c>
      <c r="AF171" s="232" t="s">
        <v>201</v>
      </c>
      <c r="AG171" s="232" t="s">
        <v>201</v>
      </c>
      <c r="AH171" s="230" t="s">
        <v>206</v>
      </c>
      <c r="AI171" s="7"/>
    </row>
    <row r="172" spans="1:35" s="8" customFormat="1" ht="336.75" customHeight="1" x14ac:dyDescent="0.3">
      <c r="A172" s="236">
        <v>6390</v>
      </c>
      <c r="B172" s="250" t="s">
        <v>345</v>
      </c>
      <c r="C172" s="251" t="s">
        <v>348</v>
      </c>
      <c r="D172" s="244" t="s">
        <v>199</v>
      </c>
      <c r="E172" s="221" t="s">
        <v>379</v>
      </c>
      <c r="F172" s="231" t="s">
        <v>201</v>
      </c>
      <c r="G172" s="231">
        <v>45989</v>
      </c>
      <c r="H172" s="237" t="s">
        <v>201</v>
      </c>
      <c r="I172" s="231" t="s">
        <v>201</v>
      </c>
      <c r="J172" s="231">
        <v>45996</v>
      </c>
      <c r="K172" s="231" t="s">
        <v>201</v>
      </c>
      <c r="L172" s="231" t="s">
        <v>201</v>
      </c>
      <c r="M172" s="231">
        <v>45996</v>
      </c>
      <c r="N172" s="258">
        <v>46000</v>
      </c>
      <c r="O172" s="258">
        <v>46000</v>
      </c>
      <c r="P172" s="258">
        <v>46003</v>
      </c>
      <c r="Q172" s="231" t="s">
        <v>201</v>
      </c>
      <c r="R172" s="231" t="s">
        <v>201</v>
      </c>
      <c r="S172" s="231" t="s">
        <v>201</v>
      </c>
      <c r="T172" s="259" t="s">
        <v>200</v>
      </c>
      <c r="U172" s="260">
        <v>1083000</v>
      </c>
      <c r="V172" s="118">
        <v>1083000</v>
      </c>
      <c r="W172" s="117"/>
      <c r="X172" s="261">
        <v>1083000</v>
      </c>
      <c r="Y172" s="117">
        <v>1083000</v>
      </c>
      <c r="Z172" s="119"/>
      <c r="AA172" s="227" t="s">
        <v>254</v>
      </c>
      <c r="AB172" s="232" t="s">
        <v>201</v>
      </c>
      <c r="AC172" s="232" t="s">
        <v>201</v>
      </c>
      <c r="AD172" s="232" t="s">
        <v>201</v>
      </c>
      <c r="AE172" s="232" t="s">
        <v>201</v>
      </c>
      <c r="AF172" s="232" t="s">
        <v>201</v>
      </c>
      <c r="AG172" s="232" t="s">
        <v>201</v>
      </c>
      <c r="AH172" s="230" t="s">
        <v>206</v>
      </c>
      <c r="AI172" s="7"/>
    </row>
    <row r="173" spans="1:35" s="8" customFormat="1" ht="336.75" customHeight="1" x14ac:dyDescent="0.3">
      <c r="A173" s="236" t="s">
        <v>295</v>
      </c>
      <c r="B173" s="250" t="s">
        <v>142</v>
      </c>
      <c r="C173" s="251" t="s">
        <v>191</v>
      </c>
      <c r="D173" s="244" t="s">
        <v>199</v>
      </c>
      <c r="E173" s="221" t="s">
        <v>379</v>
      </c>
      <c r="F173" s="231">
        <v>45980</v>
      </c>
      <c r="G173" s="231">
        <v>45989</v>
      </c>
      <c r="H173" s="237" t="s">
        <v>201</v>
      </c>
      <c r="I173" s="231" t="s">
        <v>201</v>
      </c>
      <c r="J173" s="231">
        <v>45996</v>
      </c>
      <c r="K173" s="231" t="s">
        <v>201</v>
      </c>
      <c r="L173" s="231" t="s">
        <v>201</v>
      </c>
      <c r="M173" s="231">
        <v>45996</v>
      </c>
      <c r="N173" s="258">
        <v>46000</v>
      </c>
      <c r="O173" s="258">
        <v>46000</v>
      </c>
      <c r="P173" s="258">
        <v>46003</v>
      </c>
      <c r="Q173" s="231" t="s">
        <v>201</v>
      </c>
      <c r="R173" s="231" t="s">
        <v>201</v>
      </c>
      <c r="S173" s="231" t="s">
        <v>201</v>
      </c>
      <c r="T173" s="259" t="s">
        <v>200</v>
      </c>
      <c r="U173" s="260">
        <v>916968</v>
      </c>
      <c r="V173" s="118">
        <v>916968</v>
      </c>
      <c r="W173" s="117"/>
      <c r="X173" s="261">
        <v>916828</v>
      </c>
      <c r="Y173" s="117">
        <v>916828</v>
      </c>
      <c r="Z173" s="119"/>
      <c r="AA173" s="227" t="s">
        <v>254</v>
      </c>
      <c r="AB173" s="232" t="s">
        <v>201</v>
      </c>
      <c r="AC173" s="232" t="s">
        <v>201</v>
      </c>
      <c r="AD173" s="232" t="s">
        <v>201</v>
      </c>
      <c r="AE173" s="232" t="s">
        <v>201</v>
      </c>
      <c r="AF173" s="232" t="s">
        <v>201</v>
      </c>
      <c r="AG173" s="232" t="s">
        <v>201</v>
      </c>
      <c r="AH173" s="230" t="s">
        <v>206</v>
      </c>
      <c r="AI173" s="7"/>
    </row>
    <row r="174" spans="1:35" s="8" customFormat="1" ht="336.75" customHeight="1" x14ac:dyDescent="0.3">
      <c r="A174" s="236">
        <v>6346</v>
      </c>
      <c r="B174" s="250" t="s">
        <v>326</v>
      </c>
      <c r="C174" s="251" t="s">
        <v>186</v>
      </c>
      <c r="D174" s="244" t="s">
        <v>199</v>
      </c>
      <c r="E174" s="221" t="s">
        <v>379</v>
      </c>
      <c r="F174" s="231" t="s">
        <v>201</v>
      </c>
      <c r="G174" s="231">
        <v>45989</v>
      </c>
      <c r="H174" s="237" t="s">
        <v>201</v>
      </c>
      <c r="I174" s="231" t="s">
        <v>201</v>
      </c>
      <c r="J174" s="231">
        <v>45996</v>
      </c>
      <c r="K174" s="231" t="s">
        <v>201</v>
      </c>
      <c r="L174" s="231" t="s">
        <v>201</v>
      </c>
      <c r="M174" s="231">
        <v>45996</v>
      </c>
      <c r="N174" s="258">
        <v>46001</v>
      </c>
      <c r="O174" s="258">
        <v>46001</v>
      </c>
      <c r="P174" s="258">
        <v>46013</v>
      </c>
      <c r="Q174" s="231" t="s">
        <v>201</v>
      </c>
      <c r="R174" s="231" t="s">
        <v>201</v>
      </c>
      <c r="S174" s="231" t="s">
        <v>201</v>
      </c>
      <c r="T174" s="259" t="s">
        <v>200</v>
      </c>
      <c r="U174" s="260">
        <v>194381</v>
      </c>
      <c r="V174" s="118">
        <v>194381</v>
      </c>
      <c r="W174" s="117"/>
      <c r="X174" s="261">
        <v>184460</v>
      </c>
      <c r="Y174" s="117">
        <v>184460</v>
      </c>
      <c r="Z174" s="119"/>
      <c r="AA174" s="227" t="s">
        <v>254</v>
      </c>
      <c r="AB174" s="232" t="s">
        <v>201</v>
      </c>
      <c r="AC174" s="232" t="s">
        <v>201</v>
      </c>
      <c r="AD174" s="232" t="s">
        <v>201</v>
      </c>
      <c r="AE174" s="232" t="s">
        <v>201</v>
      </c>
      <c r="AF174" s="232" t="s">
        <v>201</v>
      </c>
      <c r="AG174" s="232" t="s">
        <v>201</v>
      </c>
      <c r="AH174" s="230" t="s">
        <v>206</v>
      </c>
      <c r="AI174" s="7"/>
    </row>
    <row r="175" spans="1:35" s="8" customFormat="1" ht="336.75" customHeight="1" x14ac:dyDescent="0.3">
      <c r="A175" s="236" t="s">
        <v>297</v>
      </c>
      <c r="B175" s="250" t="s">
        <v>318</v>
      </c>
      <c r="C175" s="251" t="s">
        <v>192</v>
      </c>
      <c r="D175" s="244" t="s">
        <v>199</v>
      </c>
      <c r="E175" s="221" t="s">
        <v>379</v>
      </c>
      <c r="F175" s="231">
        <v>45987</v>
      </c>
      <c r="G175" s="231">
        <v>45989</v>
      </c>
      <c r="H175" s="237" t="s">
        <v>201</v>
      </c>
      <c r="I175" s="231" t="s">
        <v>201</v>
      </c>
      <c r="J175" s="231">
        <v>46008</v>
      </c>
      <c r="K175" s="231" t="s">
        <v>201</v>
      </c>
      <c r="L175" s="231" t="s">
        <v>201</v>
      </c>
      <c r="M175" s="231">
        <v>46008</v>
      </c>
      <c r="N175" s="258" t="s">
        <v>201</v>
      </c>
      <c r="O175" s="258">
        <v>46001</v>
      </c>
      <c r="P175" s="258">
        <v>46008</v>
      </c>
      <c r="Q175" s="231" t="s">
        <v>201</v>
      </c>
      <c r="R175" s="231" t="s">
        <v>201</v>
      </c>
      <c r="S175" s="231" t="s">
        <v>201</v>
      </c>
      <c r="T175" s="259" t="s">
        <v>200</v>
      </c>
      <c r="U175" s="260">
        <v>37100</v>
      </c>
      <c r="V175" s="118">
        <v>37100</v>
      </c>
      <c r="W175" s="117"/>
      <c r="X175" s="261">
        <v>37100</v>
      </c>
      <c r="Y175" s="117">
        <v>37100</v>
      </c>
      <c r="Z175" s="119"/>
      <c r="AA175" s="227" t="s">
        <v>254</v>
      </c>
      <c r="AB175" s="232" t="s">
        <v>201</v>
      </c>
      <c r="AC175" s="232" t="s">
        <v>201</v>
      </c>
      <c r="AD175" s="232" t="s">
        <v>201</v>
      </c>
      <c r="AE175" s="232" t="s">
        <v>201</v>
      </c>
      <c r="AF175" s="232" t="s">
        <v>201</v>
      </c>
      <c r="AG175" s="232" t="s">
        <v>201</v>
      </c>
      <c r="AH175" s="230" t="s">
        <v>206</v>
      </c>
      <c r="AI175" s="7"/>
    </row>
    <row r="176" spans="1:35" s="8" customFormat="1" ht="336.75" customHeight="1" x14ac:dyDescent="0.3">
      <c r="A176" s="236" t="s">
        <v>299</v>
      </c>
      <c r="B176" s="250" t="s">
        <v>318</v>
      </c>
      <c r="C176" s="251" t="s">
        <v>349</v>
      </c>
      <c r="D176" s="244" t="s">
        <v>199</v>
      </c>
      <c r="E176" s="221" t="s">
        <v>379</v>
      </c>
      <c r="F176" s="231">
        <v>45952</v>
      </c>
      <c r="G176" s="231">
        <v>45989</v>
      </c>
      <c r="H176" s="237" t="s">
        <v>201</v>
      </c>
      <c r="I176" s="231" t="s">
        <v>201</v>
      </c>
      <c r="J176" s="231">
        <v>45994</v>
      </c>
      <c r="K176" s="231" t="s">
        <v>201</v>
      </c>
      <c r="L176" s="231" t="s">
        <v>201</v>
      </c>
      <c r="M176" s="231">
        <v>45994</v>
      </c>
      <c r="N176" s="258" t="s">
        <v>201</v>
      </c>
      <c r="O176" s="258">
        <v>46001</v>
      </c>
      <c r="P176" s="258">
        <v>46002</v>
      </c>
      <c r="Q176" s="231" t="s">
        <v>201</v>
      </c>
      <c r="R176" s="231" t="s">
        <v>201</v>
      </c>
      <c r="S176" s="231" t="s">
        <v>201</v>
      </c>
      <c r="T176" s="259" t="s">
        <v>200</v>
      </c>
      <c r="U176" s="260">
        <v>19710</v>
      </c>
      <c r="V176" s="118">
        <v>19710</v>
      </c>
      <c r="W176" s="117"/>
      <c r="X176" s="261">
        <v>19710</v>
      </c>
      <c r="Y176" s="117">
        <v>19710</v>
      </c>
      <c r="Z176" s="119"/>
      <c r="AA176" s="227" t="s">
        <v>254</v>
      </c>
      <c r="AB176" s="232" t="s">
        <v>201</v>
      </c>
      <c r="AC176" s="232" t="s">
        <v>201</v>
      </c>
      <c r="AD176" s="232" t="s">
        <v>201</v>
      </c>
      <c r="AE176" s="232" t="s">
        <v>201</v>
      </c>
      <c r="AF176" s="232" t="s">
        <v>201</v>
      </c>
      <c r="AG176" s="232" t="s">
        <v>201</v>
      </c>
      <c r="AH176" s="230" t="s">
        <v>206</v>
      </c>
      <c r="AI176" s="7"/>
    </row>
    <row r="177" spans="1:35" s="8" customFormat="1" ht="336.75" customHeight="1" x14ac:dyDescent="0.3">
      <c r="A177" s="236" t="s">
        <v>301</v>
      </c>
      <c r="B177" s="250" t="s">
        <v>318</v>
      </c>
      <c r="C177" s="251" t="s">
        <v>192</v>
      </c>
      <c r="D177" s="244" t="s">
        <v>199</v>
      </c>
      <c r="E177" s="221" t="s">
        <v>379</v>
      </c>
      <c r="F177" s="231">
        <v>45987</v>
      </c>
      <c r="G177" s="231">
        <v>45989</v>
      </c>
      <c r="H177" s="237" t="s">
        <v>201</v>
      </c>
      <c r="I177" s="231" t="s">
        <v>201</v>
      </c>
      <c r="J177" s="231">
        <v>45994</v>
      </c>
      <c r="K177" s="231" t="s">
        <v>201</v>
      </c>
      <c r="L177" s="231" t="s">
        <v>201</v>
      </c>
      <c r="M177" s="231">
        <v>45994</v>
      </c>
      <c r="N177" s="258" t="s">
        <v>201</v>
      </c>
      <c r="O177" s="258">
        <v>46001</v>
      </c>
      <c r="P177" s="258">
        <v>46013</v>
      </c>
      <c r="Q177" s="231" t="s">
        <v>201</v>
      </c>
      <c r="R177" s="231" t="s">
        <v>201</v>
      </c>
      <c r="S177" s="231" t="s">
        <v>201</v>
      </c>
      <c r="T177" s="259" t="s">
        <v>200</v>
      </c>
      <c r="U177" s="260">
        <v>12500</v>
      </c>
      <c r="V177" s="118">
        <v>12500</v>
      </c>
      <c r="W177" s="117"/>
      <c r="X177" s="261">
        <v>12500</v>
      </c>
      <c r="Y177" s="117">
        <v>12500</v>
      </c>
      <c r="Z177" s="119"/>
      <c r="AA177" s="227" t="s">
        <v>254</v>
      </c>
      <c r="AB177" s="232" t="s">
        <v>201</v>
      </c>
      <c r="AC177" s="232" t="s">
        <v>201</v>
      </c>
      <c r="AD177" s="232" t="s">
        <v>201</v>
      </c>
      <c r="AE177" s="232" t="s">
        <v>201</v>
      </c>
      <c r="AF177" s="232" t="s">
        <v>201</v>
      </c>
      <c r="AG177" s="232" t="s">
        <v>201</v>
      </c>
      <c r="AH177" s="230" t="s">
        <v>206</v>
      </c>
      <c r="AI177" s="7"/>
    </row>
    <row r="178" spans="1:35" s="8" customFormat="1" ht="336.75" customHeight="1" x14ac:dyDescent="0.3">
      <c r="A178" s="236" t="s">
        <v>303</v>
      </c>
      <c r="B178" s="250" t="s">
        <v>346</v>
      </c>
      <c r="C178" s="251" t="s">
        <v>187</v>
      </c>
      <c r="D178" s="244" t="s">
        <v>199</v>
      </c>
      <c r="E178" s="221" t="s">
        <v>379</v>
      </c>
      <c r="F178" s="231" t="s">
        <v>201</v>
      </c>
      <c r="G178" s="231">
        <v>45993</v>
      </c>
      <c r="H178" s="237" t="s">
        <v>201</v>
      </c>
      <c r="I178" s="231" t="s">
        <v>201</v>
      </c>
      <c r="J178" s="231">
        <v>45996</v>
      </c>
      <c r="K178" s="231" t="s">
        <v>201</v>
      </c>
      <c r="L178" s="231" t="s">
        <v>201</v>
      </c>
      <c r="M178" s="231">
        <v>45996</v>
      </c>
      <c r="N178" s="258">
        <v>46000</v>
      </c>
      <c r="O178" s="258">
        <v>46000</v>
      </c>
      <c r="P178" s="258">
        <v>46013</v>
      </c>
      <c r="Q178" s="231" t="s">
        <v>201</v>
      </c>
      <c r="R178" s="231" t="s">
        <v>201</v>
      </c>
      <c r="S178" s="231" t="s">
        <v>201</v>
      </c>
      <c r="T178" s="259" t="s">
        <v>200</v>
      </c>
      <c r="U178" s="260">
        <v>360000</v>
      </c>
      <c r="V178" s="118">
        <v>360000</v>
      </c>
      <c r="W178" s="117"/>
      <c r="X178" s="261">
        <v>360000</v>
      </c>
      <c r="Y178" s="117">
        <v>360000</v>
      </c>
      <c r="Z178" s="119"/>
      <c r="AA178" s="227" t="s">
        <v>254</v>
      </c>
      <c r="AB178" s="232" t="s">
        <v>201</v>
      </c>
      <c r="AC178" s="232" t="s">
        <v>201</v>
      </c>
      <c r="AD178" s="232" t="s">
        <v>201</v>
      </c>
      <c r="AE178" s="232" t="s">
        <v>201</v>
      </c>
      <c r="AF178" s="232" t="s">
        <v>201</v>
      </c>
      <c r="AG178" s="232" t="s">
        <v>201</v>
      </c>
      <c r="AH178" s="230" t="s">
        <v>206</v>
      </c>
      <c r="AI178" s="7"/>
    </row>
    <row r="179" spans="1:35" s="8" customFormat="1" ht="336.75" customHeight="1" x14ac:dyDescent="0.3">
      <c r="A179" s="236" t="s">
        <v>304</v>
      </c>
      <c r="B179" s="250" t="s">
        <v>346</v>
      </c>
      <c r="C179" s="251" t="s">
        <v>187</v>
      </c>
      <c r="D179" s="244" t="s">
        <v>199</v>
      </c>
      <c r="E179" s="221" t="s">
        <v>379</v>
      </c>
      <c r="F179" s="231" t="s">
        <v>201</v>
      </c>
      <c r="G179" s="231">
        <v>45993</v>
      </c>
      <c r="H179" s="237" t="s">
        <v>201</v>
      </c>
      <c r="I179" s="231" t="s">
        <v>201</v>
      </c>
      <c r="J179" s="231">
        <v>45996</v>
      </c>
      <c r="K179" s="231" t="s">
        <v>201</v>
      </c>
      <c r="L179" s="231" t="s">
        <v>201</v>
      </c>
      <c r="M179" s="231">
        <v>45996</v>
      </c>
      <c r="N179" s="258">
        <v>46000</v>
      </c>
      <c r="O179" s="258">
        <v>46000</v>
      </c>
      <c r="P179" s="258">
        <v>46013</v>
      </c>
      <c r="Q179" s="231" t="s">
        <v>201</v>
      </c>
      <c r="R179" s="231" t="s">
        <v>201</v>
      </c>
      <c r="S179" s="231" t="s">
        <v>201</v>
      </c>
      <c r="T179" s="259" t="s">
        <v>200</v>
      </c>
      <c r="U179" s="260">
        <v>780000</v>
      </c>
      <c r="V179" s="118">
        <v>780000</v>
      </c>
      <c r="W179" s="117"/>
      <c r="X179" s="261">
        <v>780000</v>
      </c>
      <c r="Y179" s="117">
        <v>780000</v>
      </c>
      <c r="Z179" s="119"/>
      <c r="AA179" s="227" t="s">
        <v>254</v>
      </c>
      <c r="AB179" s="232" t="s">
        <v>201</v>
      </c>
      <c r="AC179" s="232" t="s">
        <v>201</v>
      </c>
      <c r="AD179" s="232" t="s">
        <v>201</v>
      </c>
      <c r="AE179" s="232" t="s">
        <v>201</v>
      </c>
      <c r="AF179" s="232" t="s">
        <v>201</v>
      </c>
      <c r="AG179" s="232" t="s">
        <v>201</v>
      </c>
      <c r="AH179" s="230" t="s">
        <v>206</v>
      </c>
      <c r="AI179" s="7"/>
    </row>
    <row r="180" spans="1:35" s="8" customFormat="1" ht="336.75" customHeight="1" x14ac:dyDescent="0.3">
      <c r="A180" s="236" t="s">
        <v>305</v>
      </c>
      <c r="B180" s="250" t="s">
        <v>346</v>
      </c>
      <c r="C180" s="251" t="s">
        <v>187</v>
      </c>
      <c r="D180" s="244" t="s">
        <v>199</v>
      </c>
      <c r="E180" s="221" t="s">
        <v>379</v>
      </c>
      <c r="F180" s="231" t="s">
        <v>201</v>
      </c>
      <c r="G180" s="231">
        <v>45993</v>
      </c>
      <c r="H180" s="237" t="s">
        <v>201</v>
      </c>
      <c r="I180" s="231" t="s">
        <v>201</v>
      </c>
      <c r="J180" s="231">
        <v>45996</v>
      </c>
      <c r="K180" s="231" t="s">
        <v>201</v>
      </c>
      <c r="L180" s="231" t="s">
        <v>201</v>
      </c>
      <c r="M180" s="231">
        <v>45996</v>
      </c>
      <c r="N180" s="258">
        <v>46000</v>
      </c>
      <c r="O180" s="258">
        <v>46000</v>
      </c>
      <c r="P180" s="258">
        <v>46013</v>
      </c>
      <c r="Q180" s="231" t="s">
        <v>201</v>
      </c>
      <c r="R180" s="231" t="s">
        <v>201</v>
      </c>
      <c r="S180" s="231" t="s">
        <v>201</v>
      </c>
      <c r="T180" s="259" t="s">
        <v>200</v>
      </c>
      <c r="U180" s="260">
        <v>826650</v>
      </c>
      <c r="V180" s="118">
        <v>826650</v>
      </c>
      <c r="W180" s="117"/>
      <c r="X180" s="261">
        <v>821200</v>
      </c>
      <c r="Y180" s="117">
        <v>821200</v>
      </c>
      <c r="Z180" s="119"/>
      <c r="AA180" s="227" t="s">
        <v>254</v>
      </c>
      <c r="AB180" s="232" t="s">
        <v>201</v>
      </c>
      <c r="AC180" s="232" t="s">
        <v>201</v>
      </c>
      <c r="AD180" s="232" t="s">
        <v>201</v>
      </c>
      <c r="AE180" s="232" t="s">
        <v>201</v>
      </c>
      <c r="AF180" s="232" t="s">
        <v>201</v>
      </c>
      <c r="AG180" s="232" t="s">
        <v>201</v>
      </c>
      <c r="AH180" s="230" t="s">
        <v>206</v>
      </c>
      <c r="AI180" s="7"/>
    </row>
    <row r="181" spans="1:35" s="8" customFormat="1" ht="336.75" customHeight="1" x14ac:dyDescent="0.3">
      <c r="A181" s="236" t="s">
        <v>307</v>
      </c>
      <c r="B181" s="250" t="s">
        <v>321</v>
      </c>
      <c r="C181" s="251" t="s">
        <v>350</v>
      </c>
      <c r="D181" s="244" t="s">
        <v>199</v>
      </c>
      <c r="E181" s="221" t="s">
        <v>379</v>
      </c>
      <c r="F181" s="231">
        <v>45987</v>
      </c>
      <c r="G181" s="231">
        <v>45993</v>
      </c>
      <c r="H181" s="237" t="s">
        <v>201</v>
      </c>
      <c r="I181" s="231" t="s">
        <v>201</v>
      </c>
      <c r="J181" s="231">
        <v>45996</v>
      </c>
      <c r="K181" s="231" t="s">
        <v>201</v>
      </c>
      <c r="L181" s="231" t="s">
        <v>201</v>
      </c>
      <c r="M181" s="231">
        <v>45996</v>
      </c>
      <c r="N181" s="258">
        <v>46000</v>
      </c>
      <c r="O181" s="258">
        <v>46000</v>
      </c>
      <c r="P181" s="258">
        <v>46013</v>
      </c>
      <c r="Q181" s="231" t="s">
        <v>201</v>
      </c>
      <c r="R181" s="231" t="s">
        <v>201</v>
      </c>
      <c r="S181" s="231" t="s">
        <v>201</v>
      </c>
      <c r="T181" s="259" t="s">
        <v>200</v>
      </c>
      <c r="U181" s="260">
        <v>1985000</v>
      </c>
      <c r="V181" s="118">
        <v>1985000</v>
      </c>
      <c r="W181" s="117"/>
      <c r="X181" s="261">
        <v>1985000</v>
      </c>
      <c r="Y181" s="117">
        <v>1985000</v>
      </c>
      <c r="Z181" s="119"/>
      <c r="AA181" s="227" t="s">
        <v>254</v>
      </c>
      <c r="AB181" s="232" t="s">
        <v>201</v>
      </c>
      <c r="AC181" s="232" t="s">
        <v>201</v>
      </c>
      <c r="AD181" s="232" t="s">
        <v>201</v>
      </c>
      <c r="AE181" s="232" t="s">
        <v>201</v>
      </c>
      <c r="AF181" s="232" t="s">
        <v>201</v>
      </c>
      <c r="AG181" s="232" t="s">
        <v>201</v>
      </c>
      <c r="AH181" s="230" t="s">
        <v>206</v>
      </c>
      <c r="AI181" s="7"/>
    </row>
    <row r="182" spans="1:35" s="6" customFormat="1" ht="336.75" customHeight="1" x14ac:dyDescent="0.25">
      <c r="A182" s="196" t="s">
        <v>141</v>
      </c>
      <c r="B182" s="171" t="s">
        <v>182</v>
      </c>
      <c r="C182" s="12" t="s">
        <v>198</v>
      </c>
      <c r="D182" s="220" t="s">
        <v>199</v>
      </c>
      <c r="E182" s="221" t="s">
        <v>38</v>
      </c>
      <c r="F182" s="14">
        <v>45875</v>
      </c>
      <c r="G182" s="16">
        <v>45967</v>
      </c>
      <c r="H182" s="16">
        <v>45975</v>
      </c>
      <c r="I182" s="16">
        <v>45987</v>
      </c>
      <c r="J182" s="16">
        <v>45987</v>
      </c>
      <c r="K182" s="16">
        <v>45987</v>
      </c>
      <c r="L182" s="16">
        <v>45996</v>
      </c>
      <c r="M182" s="16">
        <v>46001</v>
      </c>
      <c r="N182" s="16">
        <v>46003</v>
      </c>
      <c r="O182" s="16">
        <v>46005</v>
      </c>
      <c r="P182" s="16">
        <v>46013</v>
      </c>
      <c r="Q182" s="231" t="s">
        <v>201</v>
      </c>
      <c r="R182" s="231" t="s">
        <v>201</v>
      </c>
      <c r="S182" s="231" t="s">
        <v>201</v>
      </c>
      <c r="T182" s="259" t="s">
        <v>200</v>
      </c>
      <c r="U182" s="260">
        <v>6200000</v>
      </c>
      <c r="V182" s="118"/>
      <c r="W182" s="262">
        <v>6200000</v>
      </c>
      <c r="X182" s="246">
        <v>6150000</v>
      </c>
      <c r="Y182" s="117"/>
      <c r="Z182" s="263">
        <v>6150000</v>
      </c>
      <c r="AA182" s="227" t="s">
        <v>254</v>
      </c>
      <c r="AB182" s="232">
        <v>45971</v>
      </c>
      <c r="AC182" s="232">
        <v>45985</v>
      </c>
      <c r="AD182" s="232">
        <v>45985</v>
      </c>
      <c r="AE182" s="232">
        <v>45985</v>
      </c>
      <c r="AF182" s="232" t="s">
        <v>201</v>
      </c>
      <c r="AG182" s="232" t="s">
        <v>201</v>
      </c>
      <c r="AH182" s="230" t="s">
        <v>206</v>
      </c>
    </row>
    <row r="183" spans="1:35" s="6" customFormat="1" ht="336.75" customHeight="1" x14ac:dyDescent="0.25">
      <c r="A183" s="196" t="s">
        <v>101</v>
      </c>
      <c r="B183" s="219" t="s">
        <v>149</v>
      </c>
      <c r="C183" s="12" t="s">
        <v>188</v>
      </c>
      <c r="D183" s="220" t="s">
        <v>199</v>
      </c>
      <c r="E183" s="221" t="s">
        <v>38</v>
      </c>
      <c r="F183" s="14" t="s">
        <v>201</v>
      </c>
      <c r="G183" s="15">
        <v>45817</v>
      </c>
      <c r="H183" s="15">
        <v>45825</v>
      </c>
      <c r="I183" s="15">
        <v>45867</v>
      </c>
      <c r="J183" s="15">
        <v>45867</v>
      </c>
      <c r="K183" s="15">
        <v>45867</v>
      </c>
      <c r="L183" s="15">
        <v>45884</v>
      </c>
      <c r="M183" s="16">
        <v>45889</v>
      </c>
      <c r="N183" s="16">
        <v>45898</v>
      </c>
      <c r="O183" s="16">
        <v>45908</v>
      </c>
      <c r="P183" s="16">
        <v>45936</v>
      </c>
      <c r="Q183" s="231" t="s">
        <v>201</v>
      </c>
      <c r="R183" s="231" t="s">
        <v>201</v>
      </c>
      <c r="S183" s="231" t="s">
        <v>201</v>
      </c>
      <c r="T183" s="259" t="s">
        <v>200</v>
      </c>
      <c r="U183" s="260">
        <v>1012000</v>
      </c>
      <c r="V183" s="118"/>
      <c r="W183" s="262">
        <v>1012000</v>
      </c>
      <c r="X183" s="246">
        <v>845000</v>
      </c>
      <c r="Y183" s="117"/>
      <c r="Z183" s="263">
        <v>845000</v>
      </c>
      <c r="AA183" s="227" t="s">
        <v>254</v>
      </c>
      <c r="AB183" s="232">
        <v>45824</v>
      </c>
      <c r="AC183" s="232">
        <v>45856</v>
      </c>
      <c r="AD183" s="232">
        <v>45856</v>
      </c>
      <c r="AE183" s="232">
        <v>45856</v>
      </c>
      <c r="AF183" s="232" t="s">
        <v>201</v>
      </c>
      <c r="AG183" s="232" t="s">
        <v>201</v>
      </c>
      <c r="AH183" s="230" t="s">
        <v>206</v>
      </c>
    </row>
    <row r="184" spans="1:35" s="6" customFormat="1" ht="336.75" customHeight="1" x14ac:dyDescent="0.25">
      <c r="A184" s="196" t="s">
        <v>211</v>
      </c>
      <c r="B184" s="219" t="s">
        <v>172</v>
      </c>
      <c r="C184" s="12" t="s">
        <v>196</v>
      </c>
      <c r="D184" s="220" t="s">
        <v>199</v>
      </c>
      <c r="E184" s="221" t="s">
        <v>38</v>
      </c>
      <c r="F184" s="14" t="s">
        <v>201</v>
      </c>
      <c r="G184" s="15">
        <v>45817</v>
      </c>
      <c r="H184" s="15">
        <v>45825</v>
      </c>
      <c r="I184" s="15">
        <v>45867</v>
      </c>
      <c r="J184" s="15">
        <v>45867</v>
      </c>
      <c r="K184" s="15">
        <v>45867</v>
      </c>
      <c r="L184" s="15">
        <v>45877</v>
      </c>
      <c r="M184" s="16">
        <v>45882</v>
      </c>
      <c r="N184" s="16">
        <v>45889</v>
      </c>
      <c r="O184" s="16">
        <v>45905</v>
      </c>
      <c r="P184" s="16">
        <v>45911</v>
      </c>
      <c r="Q184" s="231" t="s">
        <v>201</v>
      </c>
      <c r="R184" s="231" t="s">
        <v>201</v>
      </c>
      <c r="S184" s="231" t="s">
        <v>201</v>
      </c>
      <c r="T184" s="259" t="s">
        <v>200</v>
      </c>
      <c r="U184" s="260">
        <v>1993500</v>
      </c>
      <c r="V184" s="118"/>
      <c r="W184" s="262">
        <v>1993500</v>
      </c>
      <c r="X184" s="246">
        <v>1654006.95</v>
      </c>
      <c r="Y184" s="117"/>
      <c r="Z184" s="263">
        <v>1654006.95</v>
      </c>
      <c r="AA184" s="227" t="s">
        <v>254</v>
      </c>
      <c r="AB184" s="232">
        <v>45824</v>
      </c>
      <c r="AC184" s="232">
        <v>45856</v>
      </c>
      <c r="AD184" s="232">
        <v>45856</v>
      </c>
      <c r="AE184" s="232">
        <v>45856</v>
      </c>
      <c r="AF184" s="232" t="s">
        <v>201</v>
      </c>
      <c r="AG184" s="232" t="s">
        <v>201</v>
      </c>
      <c r="AH184" s="230" t="s">
        <v>206</v>
      </c>
    </row>
    <row r="185" spans="1:35" s="6" customFormat="1" ht="336.75" customHeight="1" x14ac:dyDescent="0.25">
      <c r="A185" s="196" t="s">
        <v>128</v>
      </c>
      <c r="B185" s="171" t="s">
        <v>173</v>
      </c>
      <c r="C185" s="12" t="s">
        <v>190</v>
      </c>
      <c r="D185" s="220" t="s">
        <v>199</v>
      </c>
      <c r="E185" s="221" t="s">
        <v>38</v>
      </c>
      <c r="F185" s="14">
        <v>45870</v>
      </c>
      <c r="G185" s="16">
        <v>45881</v>
      </c>
      <c r="H185" s="16">
        <v>45889</v>
      </c>
      <c r="I185" s="16">
        <v>45903</v>
      </c>
      <c r="J185" s="16">
        <v>45903</v>
      </c>
      <c r="K185" s="16">
        <v>45903</v>
      </c>
      <c r="L185" s="16">
        <v>45905</v>
      </c>
      <c r="M185" s="16">
        <v>45910</v>
      </c>
      <c r="N185" s="16">
        <v>45916</v>
      </c>
      <c r="O185" s="16">
        <v>45919</v>
      </c>
      <c r="P185" s="16">
        <v>45929</v>
      </c>
      <c r="Q185" s="231" t="s">
        <v>201</v>
      </c>
      <c r="R185" s="231" t="s">
        <v>201</v>
      </c>
      <c r="S185" s="231" t="s">
        <v>201</v>
      </c>
      <c r="T185" s="259" t="s">
        <v>200</v>
      </c>
      <c r="U185" s="260">
        <v>1500000</v>
      </c>
      <c r="V185" s="118"/>
      <c r="W185" s="262">
        <v>1500000</v>
      </c>
      <c r="X185" s="246">
        <v>1464065.96</v>
      </c>
      <c r="Y185" s="117"/>
      <c r="Z185" s="263">
        <v>1464065.96</v>
      </c>
      <c r="AA185" s="227" t="s">
        <v>254</v>
      </c>
      <c r="AB185" s="232">
        <v>45884</v>
      </c>
      <c r="AC185" s="232">
        <v>45898</v>
      </c>
      <c r="AD185" s="232">
        <v>45898</v>
      </c>
      <c r="AE185" s="232">
        <v>45898</v>
      </c>
      <c r="AF185" s="232" t="s">
        <v>201</v>
      </c>
      <c r="AG185" s="232" t="s">
        <v>201</v>
      </c>
      <c r="AH185" s="230" t="s">
        <v>206</v>
      </c>
    </row>
    <row r="186" spans="1:35" s="6" customFormat="1" ht="336.75" customHeight="1" x14ac:dyDescent="0.25">
      <c r="A186" s="196" t="s">
        <v>129</v>
      </c>
      <c r="B186" s="171" t="s">
        <v>174</v>
      </c>
      <c r="C186" s="12" t="s">
        <v>187</v>
      </c>
      <c r="D186" s="220" t="s">
        <v>199</v>
      </c>
      <c r="E186" s="221" t="s">
        <v>38</v>
      </c>
      <c r="F186" s="14">
        <v>45889</v>
      </c>
      <c r="G186" s="16">
        <v>45895</v>
      </c>
      <c r="H186" s="16">
        <v>45903</v>
      </c>
      <c r="I186" s="16">
        <v>45924</v>
      </c>
      <c r="J186" s="16">
        <v>45924</v>
      </c>
      <c r="K186" s="16">
        <v>45924</v>
      </c>
      <c r="L186" s="16">
        <v>45932</v>
      </c>
      <c r="M186" s="16">
        <v>45938</v>
      </c>
      <c r="N186" s="16">
        <v>45943</v>
      </c>
      <c r="O186" s="16">
        <v>45945</v>
      </c>
      <c r="P186" s="16">
        <v>45972</v>
      </c>
      <c r="Q186" s="231" t="s">
        <v>201</v>
      </c>
      <c r="R186" s="231" t="s">
        <v>201</v>
      </c>
      <c r="S186" s="231" t="s">
        <v>201</v>
      </c>
      <c r="T186" s="259" t="s">
        <v>200</v>
      </c>
      <c r="U186" s="260">
        <v>2904206.75</v>
      </c>
      <c r="V186" s="118"/>
      <c r="W186" s="262">
        <v>2904206.75</v>
      </c>
      <c r="X186" s="246">
        <v>2869163.22</v>
      </c>
      <c r="Y186" s="117"/>
      <c r="Z186" s="263">
        <v>2869163.22</v>
      </c>
      <c r="AA186" s="227" t="s">
        <v>254</v>
      </c>
      <c r="AB186" s="232">
        <v>45898</v>
      </c>
      <c r="AC186" s="232">
        <v>45916</v>
      </c>
      <c r="AD186" s="232">
        <v>45916</v>
      </c>
      <c r="AE186" s="232">
        <v>45916</v>
      </c>
      <c r="AF186" s="232" t="s">
        <v>201</v>
      </c>
      <c r="AG186" s="232" t="s">
        <v>201</v>
      </c>
      <c r="AH186" s="230" t="s">
        <v>206</v>
      </c>
    </row>
    <row r="187" spans="1:35" s="6" customFormat="1" ht="336.75" customHeight="1" x14ac:dyDescent="0.25">
      <c r="A187" s="196" t="s">
        <v>130</v>
      </c>
      <c r="B187" s="171" t="s">
        <v>175</v>
      </c>
      <c r="C187" s="12" t="s">
        <v>186</v>
      </c>
      <c r="D187" s="220" t="s">
        <v>199</v>
      </c>
      <c r="E187" s="221" t="s">
        <v>38</v>
      </c>
      <c r="F187" s="14">
        <v>45875</v>
      </c>
      <c r="G187" s="16">
        <v>45909</v>
      </c>
      <c r="H187" s="16">
        <v>45924</v>
      </c>
      <c r="I187" s="16">
        <v>45938</v>
      </c>
      <c r="J187" s="16">
        <v>45938</v>
      </c>
      <c r="K187" s="16">
        <v>45938</v>
      </c>
      <c r="L187" s="16">
        <v>45944</v>
      </c>
      <c r="M187" s="16">
        <v>45946</v>
      </c>
      <c r="N187" s="16">
        <v>45950</v>
      </c>
      <c r="O187" s="16">
        <v>45952</v>
      </c>
      <c r="P187" s="16">
        <v>45966</v>
      </c>
      <c r="Q187" s="231" t="s">
        <v>201</v>
      </c>
      <c r="R187" s="231" t="s">
        <v>201</v>
      </c>
      <c r="S187" s="231" t="s">
        <v>201</v>
      </c>
      <c r="T187" s="259" t="s">
        <v>200</v>
      </c>
      <c r="U187" s="260">
        <v>460000</v>
      </c>
      <c r="V187" s="118"/>
      <c r="W187" s="262">
        <v>460000</v>
      </c>
      <c r="X187" s="246">
        <v>459995</v>
      </c>
      <c r="Y187" s="117"/>
      <c r="Z187" s="263">
        <v>459995</v>
      </c>
      <c r="AA187" s="227" t="s">
        <v>254</v>
      </c>
      <c r="AB187" s="232">
        <v>45916</v>
      </c>
      <c r="AC187" s="232">
        <v>45933</v>
      </c>
      <c r="AD187" s="232">
        <v>45933</v>
      </c>
      <c r="AE187" s="232">
        <v>45933</v>
      </c>
      <c r="AF187" s="232" t="s">
        <v>201</v>
      </c>
      <c r="AG187" s="232" t="s">
        <v>201</v>
      </c>
      <c r="AH187" s="230" t="s">
        <v>206</v>
      </c>
    </row>
    <row r="188" spans="1:35" s="6" customFormat="1" ht="336.75" customHeight="1" x14ac:dyDescent="0.25">
      <c r="A188" s="196" t="s">
        <v>137</v>
      </c>
      <c r="B188" s="171" t="s">
        <v>180</v>
      </c>
      <c r="C188" s="12" t="s">
        <v>188</v>
      </c>
      <c r="D188" s="220" t="s">
        <v>199</v>
      </c>
      <c r="E188" s="221" t="s">
        <v>38</v>
      </c>
      <c r="F188" s="14">
        <v>45975</v>
      </c>
      <c r="G188" s="16">
        <v>45974</v>
      </c>
      <c r="H188" s="16">
        <v>45982</v>
      </c>
      <c r="I188" s="16">
        <v>45994</v>
      </c>
      <c r="J188" s="16">
        <v>45994</v>
      </c>
      <c r="K188" s="16">
        <v>45994</v>
      </c>
      <c r="L188" s="16">
        <v>45996</v>
      </c>
      <c r="M188" s="16">
        <v>46001</v>
      </c>
      <c r="N188" s="16">
        <v>46003</v>
      </c>
      <c r="O188" s="16">
        <v>46005</v>
      </c>
      <c r="P188" s="16">
        <v>46013</v>
      </c>
      <c r="Q188" s="231" t="s">
        <v>201</v>
      </c>
      <c r="R188" s="231" t="s">
        <v>201</v>
      </c>
      <c r="S188" s="231" t="s">
        <v>201</v>
      </c>
      <c r="T188" s="259" t="s">
        <v>200</v>
      </c>
      <c r="U188" s="260">
        <v>3369925</v>
      </c>
      <c r="V188" s="118"/>
      <c r="W188" s="262">
        <v>3369925</v>
      </c>
      <c r="X188" s="246">
        <v>3368700</v>
      </c>
      <c r="Y188" s="117"/>
      <c r="Z188" s="263">
        <v>3368700</v>
      </c>
      <c r="AA188" s="227" t="s">
        <v>254</v>
      </c>
      <c r="AB188" s="232">
        <v>45979</v>
      </c>
      <c r="AC188" s="232">
        <v>45988</v>
      </c>
      <c r="AD188" s="232">
        <v>45988</v>
      </c>
      <c r="AE188" s="232">
        <v>45988</v>
      </c>
      <c r="AF188" s="232" t="s">
        <v>201</v>
      </c>
      <c r="AG188" s="232" t="s">
        <v>201</v>
      </c>
      <c r="AH188" s="230" t="s">
        <v>206</v>
      </c>
    </row>
    <row r="189" spans="1:35" s="6" customFormat="1" ht="336.75" customHeight="1" x14ac:dyDescent="0.25">
      <c r="A189" s="196" t="s">
        <v>131</v>
      </c>
      <c r="B189" s="171" t="s">
        <v>177</v>
      </c>
      <c r="C189" s="12" t="s">
        <v>196</v>
      </c>
      <c r="D189" s="220" t="s">
        <v>199</v>
      </c>
      <c r="E189" s="221" t="s">
        <v>38</v>
      </c>
      <c r="F189" s="14">
        <v>45903</v>
      </c>
      <c r="G189" s="16">
        <v>45916</v>
      </c>
      <c r="H189" s="16">
        <v>45924</v>
      </c>
      <c r="I189" s="16">
        <v>45938</v>
      </c>
      <c r="J189" s="16">
        <v>45938</v>
      </c>
      <c r="K189" s="16">
        <v>45938</v>
      </c>
      <c r="L189" s="16">
        <v>45944</v>
      </c>
      <c r="M189" s="16">
        <v>45946</v>
      </c>
      <c r="N189" s="16">
        <v>45950</v>
      </c>
      <c r="O189" s="16">
        <v>45952</v>
      </c>
      <c r="P189" s="16">
        <v>45972</v>
      </c>
      <c r="Q189" s="231" t="s">
        <v>201</v>
      </c>
      <c r="R189" s="231" t="s">
        <v>201</v>
      </c>
      <c r="S189" s="231" t="s">
        <v>201</v>
      </c>
      <c r="T189" s="259" t="s">
        <v>200</v>
      </c>
      <c r="U189" s="260">
        <v>2000000</v>
      </c>
      <c r="V189" s="118"/>
      <c r="W189" s="262">
        <v>2000000</v>
      </c>
      <c r="X189" s="246">
        <v>1985500</v>
      </c>
      <c r="Y189" s="117"/>
      <c r="Z189" s="263">
        <v>1985500</v>
      </c>
      <c r="AA189" s="227" t="s">
        <v>254</v>
      </c>
      <c r="AB189" s="232">
        <v>45916</v>
      </c>
      <c r="AC189" s="232">
        <v>45933</v>
      </c>
      <c r="AD189" s="232">
        <v>45933</v>
      </c>
      <c r="AE189" s="232">
        <v>45933</v>
      </c>
      <c r="AF189" s="232" t="s">
        <v>201</v>
      </c>
      <c r="AG189" s="232" t="s">
        <v>201</v>
      </c>
      <c r="AH189" s="230" t="s">
        <v>206</v>
      </c>
    </row>
    <row r="190" spans="1:35" s="6" customFormat="1" ht="336.75" customHeight="1" x14ac:dyDescent="0.25">
      <c r="A190" s="196" t="s">
        <v>132</v>
      </c>
      <c r="B190" s="171" t="s">
        <v>142</v>
      </c>
      <c r="C190" s="12" t="s">
        <v>183</v>
      </c>
      <c r="D190" s="220" t="s">
        <v>199</v>
      </c>
      <c r="E190" s="221" t="s">
        <v>38</v>
      </c>
      <c r="F190" s="14">
        <v>45924</v>
      </c>
      <c r="G190" s="16">
        <v>45930</v>
      </c>
      <c r="H190" s="16">
        <v>45938</v>
      </c>
      <c r="I190" s="16">
        <v>45952</v>
      </c>
      <c r="J190" s="16">
        <v>45952</v>
      </c>
      <c r="K190" s="16">
        <v>45952</v>
      </c>
      <c r="L190" s="16">
        <v>45960</v>
      </c>
      <c r="M190" s="16">
        <v>45966</v>
      </c>
      <c r="N190" s="16">
        <v>45972</v>
      </c>
      <c r="O190" s="16">
        <v>45974</v>
      </c>
      <c r="P190" s="16">
        <v>45978</v>
      </c>
      <c r="Q190" s="231" t="s">
        <v>201</v>
      </c>
      <c r="R190" s="231" t="s">
        <v>201</v>
      </c>
      <c r="S190" s="231" t="s">
        <v>201</v>
      </c>
      <c r="T190" s="259" t="s">
        <v>200</v>
      </c>
      <c r="U190" s="260">
        <v>2391400</v>
      </c>
      <c r="V190" s="118"/>
      <c r="W190" s="262">
        <v>2391400</v>
      </c>
      <c r="X190" s="246">
        <v>2389640</v>
      </c>
      <c r="Y190" s="117"/>
      <c r="Z190" s="263">
        <v>2389640</v>
      </c>
      <c r="AA190" s="227" t="s">
        <v>254</v>
      </c>
      <c r="AB190" s="232">
        <v>45933</v>
      </c>
      <c r="AC190" s="232">
        <v>45947</v>
      </c>
      <c r="AD190" s="232">
        <v>45947</v>
      </c>
      <c r="AE190" s="232">
        <v>45947</v>
      </c>
      <c r="AF190" s="232" t="s">
        <v>201</v>
      </c>
      <c r="AG190" s="232" t="s">
        <v>201</v>
      </c>
      <c r="AH190" s="230" t="s">
        <v>206</v>
      </c>
    </row>
    <row r="191" spans="1:35" s="6" customFormat="1" ht="336.75" customHeight="1" x14ac:dyDescent="0.25">
      <c r="A191" s="196" t="s">
        <v>134</v>
      </c>
      <c r="B191" s="171" t="s">
        <v>150</v>
      </c>
      <c r="C191" s="12" t="s">
        <v>187</v>
      </c>
      <c r="D191" s="220" t="s">
        <v>199</v>
      </c>
      <c r="E191" s="221" t="s">
        <v>38</v>
      </c>
      <c r="F191" s="14">
        <v>45946</v>
      </c>
      <c r="G191" s="16">
        <v>45958</v>
      </c>
      <c r="H191" s="16">
        <v>45966</v>
      </c>
      <c r="I191" s="16">
        <v>45980</v>
      </c>
      <c r="J191" s="16">
        <v>45980</v>
      </c>
      <c r="K191" s="16">
        <v>45980</v>
      </c>
      <c r="L191" s="16">
        <v>45981</v>
      </c>
      <c r="M191" s="16">
        <v>45996</v>
      </c>
      <c r="N191" s="16">
        <v>46000</v>
      </c>
      <c r="O191" s="16">
        <v>46000</v>
      </c>
      <c r="P191" s="16">
        <v>46001</v>
      </c>
      <c r="Q191" s="231" t="s">
        <v>201</v>
      </c>
      <c r="R191" s="231" t="s">
        <v>201</v>
      </c>
      <c r="S191" s="231" t="s">
        <v>201</v>
      </c>
      <c r="T191" s="259" t="s">
        <v>200</v>
      </c>
      <c r="U191" s="260">
        <v>2406492</v>
      </c>
      <c r="V191" s="118"/>
      <c r="W191" s="262">
        <v>2406492</v>
      </c>
      <c r="X191" s="246">
        <v>2396268</v>
      </c>
      <c r="Y191" s="117"/>
      <c r="Z191" s="263">
        <v>2396268</v>
      </c>
      <c r="AA191" s="227" t="s">
        <v>254</v>
      </c>
      <c r="AB191" s="232">
        <v>45957</v>
      </c>
      <c r="AC191" s="232">
        <v>45975</v>
      </c>
      <c r="AD191" s="232">
        <v>45975</v>
      </c>
      <c r="AE191" s="232">
        <v>45975</v>
      </c>
      <c r="AF191" s="232" t="s">
        <v>201</v>
      </c>
      <c r="AG191" s="232" t="s">
        <v>201</v>
      </c>
      <c r="AH191" s="230" t="s">
        <v>206</v>
      </c>
    </row>
    <row r="192" spans="1:35" s="8" customFormat="1" ht="336.75" customHeight="1" x14ac:dyDescent="0.3">
      <c r="A192" s="242" t="s">
        <v>124</v>
      </c>
      <c r="B192" s="250" t="s">
        <v>168</v>
      </c>
      <c r="C192" s="251" t="s">
        <v>188</v>
      </c>
      <c r="D192" s="244" t="s">
        <v>199</v>
      </c>
      <c r="E192" s="221" t="s">
        <v>38</v>
      </c>
      <c r="F192" s="231">
        <v>45973</v>
      </c>
      <c r="G192" s="231">
        <v>45974</v>
      </c>
      <c r="H192" s="231">
        <v>45982</v>
      </c>
      <c r="I192" s="231">
        <v>45994</v>
      </c>
      <c r="J192" s="231">
        <v>45994</v>
      </c>
      <c r="K192" s="231">
        <v>45994</v>
      </c>
      <c r="L192" s="231">
        <v>45996</v>
      </c>
      <c r="M192" s="231">
        <v>46001</v>
      </c>
      <c r="N192" s="258">
        <v>46002</v>
      </c>
      <c r="O192" s="258">
        <v>46003</v>
      </c>
      <c r="P192" s="258">
        <v>46013</v>
      </c>
      <c r="Q192" s="231" t="s">
        <v>201</v>
      </c>
      <c r="R192" s="231" t="s">
        <v>201</v>
      </c>
      <c r="S192" s="231" t="s">
        <v>201</v>
      </c>
      <c r="T192" s="259" t="s">
        <v>200</v>
      </c>
      <c r="U192" s="260">
        <f>Ongoing[[#This Row],[CO]]+Ongoing[[#This Row],[Total2]]</f>
        <v>4266270</v>
      </c>
      <c r="V192" s="118"/>
      <c r="W192" s="117">
        <v>4266270</v>
      </c>
      <c r="X192" s="261"/>
      <c r="Y192" s="117"/>
      <c r="Z192" s="119"/>
      <c r="AA192" s="227" t="s">
        <v>254</v>
      </c>
      <c r="AB192" s="232">
        <v>45979</v>
      </c>
      <c r="AC192" s="232">
        <v>45988</v>
      </c>
      <c r="AD192" s="232">
        <v>45988</v>
      </c>
      <c r="AE192" s="232">
        <v>45988</v>
      </c>
      <c r="AF192" s="232" t="s">
        <v>201</v>
      </c>
      <c r="AG192" s="232" t="s">
        <v>201</v>
      </c>
      <c r="AH192" s="230" t="s">
        <v>206</v>
      </c>
      <c r="AI192" s="7"/>
    </row>
    <row r="193" spans="1:35" s="8" customFormat="1" ht="336.75" customHeight="1" x14ac:dyDescent="0.3">
      <c r="A193" s="242" t="s">
        <v>213</v>
      </c>
      <c r="B193" s="250" t="s">
        <v>159</v>
      </c>
      <c r="C193" s="251" t="s">
        <v>185</v>
      </c>
      <c r="D193" s="244" t="s">
        <v>199</v>
      </c>
      <c r="E193" s="221" t="s">
        <v>38</v>
      </c>
      <c r="F193" s="231">
        <v>45882</v>
      </c>
      <c r="G193" s="231">
        <v>45958</v>
      </c>
      <c r="H193" s="231">
        <v>45966</v>
      </c>
      <c r="I193" s="231">
        <v>45980</v>
      </c>
      <c r="J193" s="231">
        <v>45980</v>
      </c>
      <c r="K193" s="231">
        <v>45980</v>
      </c>
      <c r="L193" s="231">
        <v>45985</v>
      </c>
      <c r="M193" s="231">
        <v>45987</v>
      </c>
      <c r="N193" s="258">
        <v>45992</v>
      </c>
      <c r="O193" s="258">
        <v>45993</v>
      </c>
      <c r="P193" s="258">
        <v>46013</v>
      </c>
      <c r="Q193" s="231" t="s">
        <v>201</v>
      </c>
      <c r="R193" s="231" t="s">
        <v>201</v>
      </c>
      <c r="S193" s="231" t="s">
        <v>201</v>
      </c>
      <c r="T193" s="259" t="s">
        <v>200</v>
      </c>
      <c r="U193" s="260">
        <f>Ongoing[[#This Row],[CO]]+Ongoing[[#This Row],[Total2]]</f>
        <v>1328375</v>
      </c>
      <c r="V193" s="118"/>
      <c r="W193" s="117">
        <v>1328375</v>
      </c>
      <c r="X193" s="261">
        <f ca="1">Ongoing[[#This Row],[MOOE2]]+Ongoing[[#This Row],[CO3]]</f>
        <v>1317995</v>
      </c>
      <c r="Y193" s="117"/>
      <c r="Z193" s="119">
        <v>1317995</v>
      </c>
      <c r="AA193" s="227" t="s">
        <v>254</v>
      </c>
      <c r="AB193" s="232">
        <v>45957</v>
      </c>
      <c r="AC193" s="232">
        <v>45975</v>
      </c>
      <c r="AD193" s="232">
        <v>45975</v>
      </c>
      <c r="AE193" s="232">
        <v>45975</v>
      </c>
      <c r="AF193" s="232" t="s">
        <v>201</v>
      </c>
      <c r="AG193" s="232" t="s">
        <v>201</v>
      </c>
      <c r="AH193" s="230" t="s">
        <v>206</v>
      </c>
      <c r="AI193" s="7"/>
    </row>
    <row r="194" spans="1:35" s="8" customFormat="1" ht="336.75" customHeight="1" x14ac:dyDescent="0.3">
      <c r="A194" s="242" t="s">
        <v>212</v>
      </c>
      <c r="B194" s="250" t="s">
        <v>176</v>
      </c>
      <c r="C194" s="251" t="s">
        <v>187</v>
      </c>
      <c r="D194" s="244" t="s">
        <v>199</v>
      </c>
      <c r="E194" s="221" t="s">
        <v>38</v>
      </c>
      <c r="F194" s="231">
        <v>45875</v>
      </c>
      <c r="G194" s="231">
        <v>45958</v>
      </c>
      <c r="H194" s="231">
        <v>45966</v>
      </c>
      <c r="I194" s="231">
        <v>45980</v>
      </c>
      <c r="J194" s="231">
        <v>45980</v>
      </c>
      <c r="K194" s="231">
        <v>45980</v>
      </c>
      <c r="L194" s="231">
        <v>45986</v>
      </c>
      <c r="M194" s="231">
        <v>45994</v>
      </c>
      <c r="N194" s="258">
        <v>46002</v>
      </c>
      <c r="O194" s="258">
        <v>46002</v>
      </c>
      <c r="P194" s="258">
        <v>46013</v>
      </c>
      <c r="Q194" s="231" t="s">
        <v>201</v>
      </c>
      <c r="R194" s="231" t="s">
        <v>201</v>
      </c>
      <c r="S194" s="231" t="s">
        <v>201</v>
      </c>
      <c r="T194" s="259" t="s">
        <v>200</v>
      </c>
      <c r="U194" s="260">
        <f>Ongoing[[#This Row],[CO]]+Ongoing[[#This Row],[Total2]]</f>
        <v>1482022.67</v>
      </c>
      <c r="V194" s="118"/>
      <c r="W194" s="117">
        <v>1482022.67</v>
      </c>
      <c r="X194" s="261">
        <f ca="1">Ongoing[[#This Row],[MOOE2]]+Ongoing[[#This Row],[CO3]]</f>
        <v>1481022.67</v>
      </c>
      <c r="Y194" s="117"/>
      <c r="Z194" s="263">
        <v>1481022.67</v>
      </c>
      <c r="AA194" s="227" t="s">
        <v>254</v>
      </c>
      <c r="AB194" s="232">
        <v>45957</v>
      </c>
      <c r="AC194" s="232">
        <v>45975</v>
      </c>
      <c r="AD194" s="232">
        <v>45975</v>
      </c>
      <c r="AE194" s="232">
        <v>45975</v>
      </c>
      <c r="AF194" s="232" t="s">
        <v>201</v>
      </c>
      <c r="AG194" s="232" t="s">
        <v>201</v>
      </c>
      <c r="AH194" s="230" t="s">
        <v>206</v>
      </c>
      <c r="AI194" s="7"/>
    </row>
    <row r="195" spans="1:35" s="8" customFormat="1" ht="336.75" customHeight="1" x14ac:dyDescent="0.3">
      <c r="A195" s="242" t="s">
        <v>133</v>
      </c>
      <c r="B195" s="250" t="s">
        <v>178</v>
      </c>
      <c r="C195" s="251" t="s">
        <v>189</v>
      </c>
      <c r="D195" s="244" t="s">
        <v>199</v>
      </c>
      <c r="E195" s="221" t="s">
        <v>38</v>
      </c>
      <c r="F195" s="231">
        <v>45931</v>
      </c>
      <c r="G195" s="231">
        <v>45958</v>
      </c>
      <c r="H195" s="231">
        <v>45966</v>
      </c>
      <c r="I195" s="231">
        <v>45980</v>
      </c>
      <c r="J195" s="231">
        <v>45980</v>
      </c>
      <c r="K195" s="231">
        <v>45980</v>
      </c>
      <c r="L195" s="231">
        <v>45985</v>
      </c>
      <c r="M195" s="231">
        <v>45987</v>
      </c>
      <c r="N195" s="231">
        <v>45992</v>
      </c>
      <c r="O195" s="231">
        <v>45992</v>
      </c>
      <c r="P195" s="231">
        <v>46016</v>
      </c>
      <c r="Q195" s="231" t="s">
        <v>201</v>
      </c>
      <c r="R195" s="231" t="s">
        <v>201</v>
      </c>
      <c r="S195" s="231" t="s">
        <v>201</v>
      </c>
      <c r="T195" s="259" t="s">
        <v>200</v>
      </c>
      <c r="U195" s="260">
        <f>Ongoing[[#This Row],[CO]]+Ongoing[[#This Row],[Total2]]</f>
        <v>2433860</v>
      </c>
      <c r="V195" s="118"/>
      <c r="W195" s="117">
        <v>2433860</v>
      </c>
      <c r="X195" s="261">
        <f ca="1">Ongoing[[#This Row],[MOOE2]]+Ongoing[[#This Row],[CO3]]</f>
        <v>2413859.2799999998</v>
      </c>
      <c r="Y195" s="117"/>
      <c r="Z195" s="119">
        <v>2413859.2799999998</v>
      </c>
      <c r="AA195" s="227" t="s">
        <v>254</v>
      </c>
      <c r="AB195" s="232">
        <v>45957</v>
      </c>
      <c r="AC195" s="232">
        <v>45975</v>
      </c>
      <c r="AD195" s="232">
        <v>45975</v>
      </c>
      <c r="AE195" s="232">
        <v>45975</v>
      </c>
      <c r="AF195" s="232" t="s">
        <v>201</v>
      </c>
      <c r="AG195" s="232" t="s">
        <v>201</v>
      </c>
      <c r="AH195" s="230" t="s">
        <v>206</v>
      </c>
      <c r="AI195" s="7"/>
    </row>
    <row r="196" spans="1:35" s="8" customFormat="1" ht="336.75" customHeight="1" x14ac:dyDescent="0.3">
      <c r="A196" s="242" t="s">
        <v>136</v>
      </c>
      <c r="B196" s="250" t="s">
        <v>179</v>
      </c>
      <c r="C196" s="233" t="s">
        <v>188</v>
      </c>
      <c r="D196" s="244" t="s">
        <v>199</v>
      </c>
      <c r="E196" s="221" t="s">
        <v>38</v>
      </c>
      <c r="F196" s="231">
        <v>45973</v>
      </c>
      <c r="G196" s="231">
        <v>45974</v>
      </c>
      <c r="H196" s="231">
        <v>45982</v>
      </c>
      <c r="I196" s="231">
        <v>45994</v>
      </c>
      <c r="J196" s="231">
        <v>45994</v>
      </c>
      <c r="K196" s="231">
        <v>45994</v>
      </c>
      <c r="L196" s="231">
        <v>45996</v>
      </c>
      <c r="M196" s="231">
        <v>46001</v>
      </c>
      <c r="N196" s="231">
        <v>46003</v>
      </c>
      <c r="O196" s="231">
        <v>46005</v>
      </c>
      <c r="P196" s="231">
        <v>46016</v>
      </c>
      <c r="Q196" s="231" t="s">
        <v>201</v>
      </c>
      <c r="R196" s="231" t="s">
        <v>201</v>
      </c>
      <c r="S196" s="231" t="s">
        <v>201</v>
      </c>
      <c r="T196" s="259" t="s">
        <v>200</v>
      </c>
      <c r="U196" s="260">
        <f>Ongoing[[#This Row],[CO]]+Ongoing[[#This Row],[Total2]]</f>
        <v>3360120</v>
      </c>
      <c r="V196" s="118"/>
      <c r="W196" s="117">
        <v>3360120</v>
      </c>
      <c r="X196" s="261">
        <f ca="1">Ongoing[[#This Row],[MOOE2]]+Ongoing[[#This Row],[CO3]]</f>
        <v>3272811</v>
      </c>
      <c r="Y196" s="117"/>
      <c r="Z196" s="119">
        <v>3272811</v>
      </c>
      <c r="AA196" s="227" t="s">
        <v>254</v>
      </c>
      <c r="AB196" s="232">
        <v>45979</v>
      </c>
      <c r="AC196" s="232">
        <v>45988</v>
      </c>
      <c r="AD196" s="232">
        <v>45988</v>
      </c>
      <c r="AE196" s="232">
        <v>45988</v>
      </c>
      <c r="AF196" s="232" t="s">
        <v>201</v>
      </c>
      <c r="AG196" s="232" t="s">
        <v>201</v>
      </c>
      <c r="AH196" s="230" t="s">
        <v>206</v>
      </c>
      <c r="AI196" s="7"/>
    </row>
    <row r="197" spans="1:35" s="8" customFormat="1" ht="336.75" customHeight="1" x14ac:dyDescent="0.3">
      <c r="A197" s="242" t="s">
        <v>138</v>
      </c>
      <c r="B197" s="250" t="s">
        <v>181</v>
      </c>
      <c r="C197" s="251" t="s">
        <v>197</v>
      </c>
      <c r="D197" s="244" t="s">
        <v>199</v>
      </c>
      <c r="E197" s="221" t="s">
        <v>38</v>
      </c>
      <c r="F197" s="231">
        <v>45975</v>
      </c>
      <c r="G197" s="231">
        <v>45975</v>
      </c>
      <c r="H197" s="231">
        <v>45982</v>
      </c>
      <c r="I197" s="231">
        <v>45994</v>
      </c>
      <c r="J197" s="231">
        <v>45994</v>
      </c>
      <c r="K197" s="231">
        <v>45994</v>
      </c>
      <c r="L197" s="231">
        <v>45996</v>
      </c>
      <c r="M197" s="231">
        <v>46001</v>
      </c>
      <c r="N197" s="231">
        <v>46002</v>
      </c>
      <c r="O197" s="231">
        <v>46003</v>
      </c>
      <c r="P197" s="231">
        <v>46016</v>
      </c>
      <c r="Q197" s="231" t="s">
        <v>201</v>
      </c>
      <c r="R197" s="231" t="s">
        <v>201</v>
      </c>
      <c r="S197" s="231" t="s">
        <v>201</v>
      </c>
      <c r="T197" s="259" t="s">
        <v>200</v>
      </c>
      <c r="U197" s="260">
        <f>Ongoing[[#This Row],[CO]]+Ongoing[[#This Row],[Total2]]</f>
        <v>4427177</v>
      </c>
      <c r="V197" s="118"/>
      <c r="W197" s="117">
        <v>4427177</v>
      </c>
      <c r="X197" s="261"/>
      <c r="Y197" s="117"/>
      <c r="Z197" s="119"/>
      <c r="AA197" s="227" t="s">
        <v>254</v>
      </c>
      <c r="AB197" s="232">
        <v>45979</v>
      </c>
      <c r="AC197" s="232">
        <v>45988</v>
      </c>
      <c r="AD197" s="232">
        <v>45988</v>
      </c>
      <c r="AE197" s="232">
        <v>45988</v>
      </c>
      <c r="AF197" s="232" t="s">
        <v>201</v>
      </c>
      <c r="AG197" s="232" t="s">
        <v>201</v>
      </c>
      <c r="AH197" s="230" t="s">
        <v>206</v>
      </c>
      <c r="AI197" s="7"/>
    </row>
    <row r="198" spans="1:35" s="8" customFormat="1" ht="336.75" customHeight="1" x14ac:dyDescent="0.3">
      <c r="A198" s="242" t="s">
        <v>139</v>
      </c>
      <c r="B198" s="250" t="s">
        <v>181</v>
      </c>
      <c r="C198" s="251" t="s">
        <v>197</v>
      </c>
      <c r="D198" s="244" t="s">
        <v>199</v>
      </c>
      <c r="E198" s="221" t="s">
        <v>38</v>
      </c>
      <c r="F198" s="231">
        <v>45975</v>
      </c>
      <c r="G198" s="231">
        <v>45975</v>
      </c>
      <c r="H198" s="231">
        <v>45982</v>
      </c>
      <c r="I198" s="231">
        <v>45994</v>
      </c>
      <c r="J198" s="231">
        <v>45994</v>
      </c>
      <c r="K198" s="231">
        <v>45994</v>
      </c>
      <c r="L198" s="231">
        <v>45996</v>
      </c>
      <c r="M198" s="231">
        <v>46001</v>
      </c>
      <c r="N198" s="231">
        <v>46002</v>
      </c>
      <c r="O198" s="231">
        <v>46003</v>
      </c>
      <c r="P198" s="231">
        <v>46016</v>
      </c>
      <c r="Q198" s="231" t="s">
        <v>201</v>
      </c>
      <c r="R198" s="231" t="s">
        <v>201</v>
      </c>
      <c r="S198" s="231" t="s">
        <v>201</v>
      </c>
      <c r="T198" s="259" t="s">
        <v>200</v>
      </c>
      <c r="U198" s="260">
        <f>Ongoing[[#This Row],[CO]]+Ongoing[[#This Row],[Total2]]</f>
        <v>3257968</v>
      </c>
      <c r="V198" s="118"/>
      <c r="W198" s="117">
        <v>3257968</v>
      </c>
      <c r="X198" s="261"/>
      <c r="Y198" s="117"/>
      <c r="Z198" s="119"/>
      <c r="AA198" s="227" t="s">
        <v>254</v>
      </c>
      <c r="AB198" s="232">
        <v>45979</v>
      </c>
      <c r="AC198" s="232">
        <v>45988</v>
      </c>
      <c r="AD198" s="232">
        <v>45988</v>
      </c>
      <c r="AE198" s="232">
        <v>45988</v>
      </c>
      <c r="AF198" s="232" t="s">
        <v>201</v>
      </c>
      <c r="AG198" s="232" t="s">
        <v>201</v>
      </c>
      <c r="AH198" s="230" t="s">
        <v>206</v>
      </c>
      <c r="AI198" s="7"/>
    </row>
    <row r="199" spans="1:35" s="8" customFormat="1" ht="336.75" customHeight="1" x14ac:dyDescent="0.3">
      <c r="A199" s="242" t="s">
        <v>140</v>
      </c>
      <c r="B199" s="250" t="s">
        <v>181</v>
      </c>
      <c r="C199" s="251" t="s">
        <v>197</v>
      </c>
      <c r="D199" s="244" t="s">
        <v>199</v>
      </c>
      <c r="E199" s="221" t="s">
        <v>38</v>
      </c>
      <c r="F199" s="231">
        <v>45975</v>
      </c>
      <c r="G199" s="231">
        <v>45975</v>
      </c>
      <c r="H199" s="231">
        <v>45982</v>
      </c>
      <c r="I199" s="231">
        <v>45994</v>
      </c>
      <c r="J199" s="231">
        <v>45994</v>
      </c>
      <c r="K199" s="231">
        <v>45994</v>
      </c>
      <c r="L199" s="231">
        <v>45996</v>
      </c>
      <c r="M199" s="231">
        <v>46001</v>
      </c>
      <c r="N199" s="231">
        <v>46002</v>
      </c>
      <c r="O199" s="231">
        <v>46003</v>
      </c>
      <c r="P199" s="231">
        <v>46016</v>
      </c>
      <c r="Q199" s="231" t="s">
        <v>201</v>
      </c>
      <c r="R199" s="231" t="s">
        <v>201</v>
      </c>
      <c r="S199" s="231" t="s">
        <v>201</v>
      </c>
      <c r="T199" s="259" t="s">
        <v>200</v>
      </c>
      <c r="U199" s="260">
        <f>Ongoing[[#This Row],[CO]]+Ongoing[[#This Row],[Total2]]</f>
        <v>3114855</v>
      </c>
      <c r="V199" s="118"/>
      <c r="W199" s="117">
        <v>3114855</v>
      </c>
      <c r="X199" s="261"/>
      <c r="Y199" s="117"/>
      <c r="Z199" s="119"/>
      <c r="AA199" s="227" t="s">
        <v>254</v>
      </c>
      <c r="AB199" s="232">
        <v>45979</v>
      </c>
      <c r="AC199" s="232">
        <v>45988</v>
      </c>
      <c r="AD199" s="232">
        <v>45988</v>
      </c>
      <c r="AE199" s="232">
        <v>45988</v>
      </c>
      <c r="AF199" s="232" t="s">
        <v>201</v>
      </c>
      <c r="AG199" s="232" t="s">
        <v>201</v>
      </c>
      <c r="AH199" s="230" t="s">
        <v>206</v>
      </c>
      <c r="AI199" s="7"/>
    </row>
    <row r="200" spans="1:35" s="8" customFormat="1" ht="336.75" customHeight="1" x14ac:dyDescent="0.3">
      <c r="A200" s="242" t="s">
        <v>210</v>
      </c>
      <c r="B200" s="250" t="s">
        <v>142</v>
      </c>
      <c r="C200" s="251" t="s">
        <v>193</v>
      </c>
      <c r="D200" s="244" t="s">
        <v>199</v>
      </c>
      <c r="E200" s="221" t="s">
        <v>38</v>
      </c>
      <c r="F200" s="231">
        <v>45889</v>
      </c>
      <c r="G200" s="231">
        <v>45967</v>
      </c>
      <c r="H200" s="231">
        <v>45975</v>
      </c>
      <c r="I200" s="231">
        <v>45987</v>
      </c>
      <c r="J200" s="231">
        <v>45987</v>
      </c>
      <c r="K200" s="231">
        <v>45987</v>
      </c>
      <c r="L200" s="231">
        <v>45989</v>
      </c>
      <c r="M200" s="231">
        <v>45996</v>
      </c>
      <c r="N200" s="231">
        <v>46000</v>
      </c>
      <c r="O200" s="231">
        <v>46000</v>
      </c>
      <c r="P200" s="231">
        <v>46013</v>
      </c>
      <c r="Q200" s="231" t="s">
        <v>201</v>
      </c>
      <c r="R200" s="231" t="s">
        <v>201</v>
      </c>
      <c r="S200" s="231" t="s">
        <v>201</v>
      </c>
      <c r="T200" s="259" t="s">
        <v>200</v>
      </c>
      <c r="U200" s="260">
        <f>Ongoing[[#This Row],[CO]]+Ongoing[[#This Row],[Total2]]</f>
        <v>1597000</v>
      </c>
      <c r="V200" s="118"/>
      <c r="W200" s="117">
        <v>1597000</v>
      </c>
      <c r="X200" s="261">
        <f ca="1">Ongoing[[#This Row],[MOOE2]]+Ongoing[[#This Row],[CO3]]</f>
        <v>1596760</v>
      </c>
      <c r="Y200" s="117"/>
      <c r="Z200" s="119">
        <v>1596760</v>
      </c>
      <c r="AA200" s="227" t="s">
        <v>254</v>
      </c>
      <c r="AB200" s="232">
        <v>45971</v>
      </c>
      <c r="AC200" s="232">
        <v>45985</v>
      </c>
      <c r="AD200" s="232">
        <v>45985</v>
      </c>
      <c r="AE200" s="232">
        <v>45985</v>
      </c>
      <c r="AF200" s="232" t="s">
        <v>201</v>
      </c>
      <c r="AG200" s="232" t="s">
        <v>201</v>
      </c>
      <c r="AH200" s="230" t="s">
        <v>206</v>
      </c>
      <c r="AI200" s="7"/>
    </row>
    <row r="201" spans="1:35" s="8" customFormat="1" ht="336.75" customHeight="1" x14ac:dyDescent="0.3">
      <c r="A201" s="242" t="s">
        <v>123</v>
      </c>
      <c r="B201" s="250" t="s">
        <v>167</v>
      </c>
      <c r="C201" s="251" t="s">
        <v>194</v>
      </c>
      <c r="D201" s="244" t="s">
        <v>199</v>
      </c>
      <c r="E201" s="221" t="s">
        <v>38</v>
      </c>
      <c r="F201" s="231">
        <v>45973</v>
      </c>
      <c r="G201" s="231">
        <v>45979</v>
      </c>
      <c r="H201" s="231">
        <v>45987</v>
      </c>
      <c r="I201" s="231">
        <v>46008</v>
      </c>
      <c r="J201" s="231">
        <v>46008</v>
      </c>
      <c r="K201" s="231">
        <v>46008</v>
      </c>
      <c r="L201" s="231" t="s">
        <v>201</v>
      </c>
      <c r="M201" s="231" t="s">
        <v>201</v>
      </c>
      <c r="N201" s="258" t="s">
        <v>201</v>
      </c>
      <c r="O201" s="258" t="s">
        <v>201</v>
      </c>
      <c r="P201" s="258" t="s">
        <v>201</v>
      </c>
      <c r="Q201" s="231" t="s">
        <v>201</v>
      </c>
      <c r="R201" s="231" t="s">
        <v>201</v>
      </c>
      <c r="S201" s="231" t="s">
        <v>201</v>
      </c>
      <c r="T201" s="259" t="s">
        <v>200</v>
      </c>
      <c r="U201" s="260">
        <f>Ongoing[[#This Row],[CO]]+Ongoing[[#This Row],[Total2]]</f>
        <v>1399000</v>
      </c>
      <c r="V201" s="118"/>
      <c r="W201" s="117">
        <v>1399000</v>
      </c>
      <c r="X201" s="261"/>
      <c r="Y201" s="117"/>
      <c r="Z201" s="119"/>
      <c r="AA201" s="227" t="s">
        <v>254</v>
      </c>
      <c r="AB201" s="232">
        <v>45985</v>
      </c>
      <c r="AC201" s="232">
        <v>46003</v>
      </c>
      <c r="AD201" s="232">
        <v>46003</v>
      </c>
      <c r="AE201" s="232">
        <v>46003</v>
      </c>
      <c r="AF201" s="232" t="s">
        <v>201</v>
      </c>
      <c r="AG201" s="232" t="s">
        <v>201</v>
      </c>
      <c r="AH201" s="230" t="s">
        <v>384</v>
      </c>
      <c r="AI201" s="7"/>
    </row>
    <row r="202" spans="1:35" s="8" customFormat="1" ht="336.75" customHeight="1" x14ac:dyDescent="0.3">
      <c r="A202" s="242" t="s">
        <v>125</v>
      </c>
      <c r="B202" s="250" t="s">
        <v>169</v>
      </c>
      <c r="C202" s="251" t="s">
        <v>192</v>
      </c>
      <c r="D202" s="244" t="s">
        <v>199</v>
      </c>
      <c r="E202" s="221" t="s">
        <v>38</v>
      </c>
      <c r="F202" s="231">
        <v>45987</v>
      </c>
      <c r="G202" s="231">
        <v>45988</v>
      </c>
      <c r="H202" s="231">
        <v>45996</v>
      </c>
      <c r="I202" s="231">
        <v>46008</v>
      </c>
      <c r="J202" s="231">
        <v>46008</v>
      </c>
      <c r="K202" s="231">
        <v>46008</v>
      </c>
      <c r="L202" s="231" t="s">
        <v>201</v>
      </c>
      <c r="M202" s="231" t="s">
        <v>201</v>
      </c>
      <c r="N202" s="258" t="s">
        <v>201</v>
      </c>
      <c r="O202" s="258" t="s">
        <v>201</v>
      </c>
      <c r="P202" s="258" t="s">
        <v>201</v>
      </c>
      <c r="Q202" s="231" t="s">
        <v>201</v>
      </c>
      <c r="R202" s="231" t="s">
        <v>201</v>
      </c>
      <c r="S202" s="231" t="s">
        <v>201</v>
      </c>
      <c r="T202" s="259" t="s">
        <v>200</v>
      </c>
      <c r="U202" s="260">
        <f>Ongoing[[#This Row],[CO]]+Ongoing[[#This Row],[Total2]]</f>
        <v>4500000</v>
      </c>
      <c r="V202" s="118"/>
      <c r="W202" s="117">
        <v>4500000</v>
      </c>
      <c r="X202" s="261"/>
      <c r="Y202" s="117"/>
      <c r="Z202" s="119"/>
      <c r="AA202" s="227" t="s">
        <v>254</v>
      </c>
      <c r="AB202" s="232" t="s">
        <v>256</v>
      </c>
      <c r="AC202" s="232">
        <v>46003</v>
      </c>
      <c r="AD202" s="232">
        <v>46003</v>
      </c>
      <c r="AE202" s="232">
        <v>46003</v>
      </c>
      <c r="AF202" s="232" t="s">
        <v>201</v>
      </c>
      <c r="AG202" s="232" t="s">
        <v>201</v>
      </c>
      <c r="AH202" s="230" t="s">
        <v>384</v>
      </c>
      <c r="AI202" s="7"/>
    </row>
    <row r="203" spans="1:35" s="8" customFormat="1" ht="336.75" customHeight="1" x14ac:dyDescent="0.3">
      <c r="A203" s="242" t="s">
        <v>126</v>
      </c>
      <c r="B203" s="250" t="s">
        <v>170</v>
      </c>
      <c r="C203" s="251" t="s">
        <v>195</v>
      </c>
      <c r="D203" s="244" t="s">
        <v>199</v>
      </c>
      <c r="E203" s="221" t="s">
        <v>38</v>
      </c>
      <c r="F203" s="231">
        <v>45987</v>
      </c>
      <c r="G203" s="231">
        <v>45988</v>
      </c>
      <c r="H203" s="231">
        <v>45996</v>
      </c>
      <c r="I203" s="231">
        <v>46008</v>
      </c>
      <c r="J203" s="231">
        <v>46008</v>
      </c>
      <c r="K203" s="231">
        <v>46008</v>
      </c>
      <c r="L203" s="231" t="s">
        <v>201</v>
      </c>
      <c r="M203" s="231" t="s">
        <v>201</v>
      </c>
      <c r="N203" s="258" t="s">
        <v>201</v>
      </c>
      <c r="O203" s="258" t="s">
        <v>201</v>
      </c>
      <c r="P203" s="258" t="s">
        <v>201</v>
      </c>
      <c r="Q203" s="231" t="s">
        <v>201</v>
      </c>
      <c r="R203" s="231" t="s">
        <v>201</v>
      </c>
      <c r="S203" s="231" t="s">
        <v>201</v>
      </c>
      <c r="T203" s="259" t="s">
        <v>200</v>
      </c>
      <c r="U203" s="260">
        <f>Ongoing[[#This Row],[CO]]+Ongoing[[#This Row],[Total2]]</f>
        <v>2500000</v>
      </c>
      <c r="V203" s="118"/>
      <c r="W203" s="117">
        <v>2500000</v>
      </c>
      <c r="X203" s="261"/>
      <c r="Y203" s="117"/>
      <c r="Z203" s="119"/>
      <c r="AA203" s="227" t="s">
        <v>254</v>
      </c>
      <c r="AB203" s="232">
        <v>45993</v>
      </c>
      <c r="AC203" s="232">
        <v>46003</v>
      </c>
      <c r="AD203" s="232">
        <v>46003</v>
      </c>
      <c r="AE203" s="232">
        <v>46003</v>
      </c>
      <c r="AF203" s="232" t="s">
        <v>201</v>
      </c>
      <c r="AG203" s="232" t="s">
        <v>201</v>
      </c>
      <c r="AH203" s="230" t="s">
        <v>384</v>
      </c>
      <c r="AI203" s="7"/>
    </row>
    <row r="204" spans="1:35" s="8" customFormat="1" ht="336.75" customHeight="1" x14ac:dyDescent="0.3">
      <c r="A204" s="242" t="s">
        <v>224</v>
      </c>
      <c r="B204" s="250" t="s">
        <v>244</v>
      </c>
      <c r="C204" s="251" t="s">
        <v>186</v>
      </c>
      <c r="D204" s="244" t="s">
        <v>199</v>
      </c>
      <c r="E204" s="221" t="s">
        <v>38</v>
      </c>
      <c r="F204" s="231">
        <v>45968</v>
      </c>
      <c r="G204" s="231">
        <v>45970</v>
      </c>
      <c r="H204" s="231">
        <v>45987</v>
      </c>
      <c r="I204" s="231">
        <v>46001</v>
      </c>
      <c r="J204" s="231">
        <v>46001</v>
      </c>
      <c r="K204" s="231">
        <v>46001</v>
      </c>
      <c r="L204" s="231" t="s">
        <v>201</v>
      </c>
      <c r="M204" s="231" t="s">
        <v>201</v>
      </c>
      <c r="N204" s="258" t="s">
        <v>201</v>
      </c>
      <c r="O204" s="258" t="s">
        <v>201</v>
      </c>
      <c r="P204" s="258" t="s">
        <v>201</v>
      </c>
      <c r="Q204" s="231" t="s">
        <v>201</v>
      </c>
      <c r="R204" s="231" t="s">
        <v>201</v>
      </c>
      <c r="S204" s="231" t="s">
        <v>201</v>
      </c>
      <c r="T204" s="259" t="s">
        <v>394</v>
      </c>
      <c r="U204" s="260">
        <f>Ongoing[[#This Row],[CO]]+Ongoing[[#This Row],[Total2]]</f>
        <v>250480000</v>
      </c>
      <c r="V204" s="118"/>
      <c r="W204" s="117">
        <v>250480000</v>
      </c>
      <c r="X204" s="261"/>
      <c r="Y204" s="117"/>
      <c r="Z204" s="119"/>
      <c r="AA204" s="227" t="s">
        <v>254</v>
      </c>
      <c r="AB204" s="232">
        <v>45985</v>
      </c>
      <c r="AC204" s="232">
        <v>46003</v>
      </c>
      <c r="AD204" s="232">
        <v>46003</v>
      </c>
      <c r="AE204" s="232">
        <v>46003</v>
      </c>
      <c r="AF204" s="232" t="s">
        <v>201</v>
      </c>
      <c r="AG204" s="232" t="s">
        <v>201</v>
      </c>
      <c r="AH204" s="230" t="s">
        <v>384</v>
      </c>
      <c r="AI204" s="7"/>
    </row>
    <row r="205" spans="1:35" s="8" customFormat="1" ht="336.75" customHeight="1" x14ac:dyDescent="0.3">
      <c r="A205" s="242" t="s">
        <v>225</v>
      </c>
      <c r="B205" s="250" t="s">
        <v>245</v>
      </c>
      <c r="C205" s="251" t="s">
        <v>186</v>
      </c>
      <c r="D205" s="244" t="s">
        <v>199</v>
      </c>
      <c r="E205" s="221" t="s">
        <v>38</v>
      </c>
      <c r="F205" s="231">
        <v>45938</v>
      </c>
      <c r="G205" s="231">
        <v>45944</v>
      </c>
      <c r="H205" s="231">
        <v>45952</v>
      </c>
      <c r="I205" s="231">
        <v>45966</v>
      </c>
      <c r="J205" s="231">
        <v>45966</v>
      </c>
      <c r="K205" s="231">
        <v>45966</v>
      </c>
      <c r="L205" s="231">
        <v>45996</v>
      </c>
      <c r="M205" s="231">
        <v>46008</v>
      </c>
      <c r="N205" s="258" t="s">
        <v>201</v>
      </c>
      <c r="O205" s="258" t="s">
        <v>201</v>
      </c>
      <c r="P205" s="258" t="s">
        <v>201</v>
      </c>
      <c r="Q205" s="231" t="s">
        <v>201</v>
      </c>
      <c r="R205" s="231" t="s">
        <v>201</v>
      </c>
      <c r="S205" s="231" t="s">
        <v>201</v>
      </c>
      <c r="T205" s="259" t="s">
        <v>200</v>
      </c>
      <c r="U205" s="260">
        <f>Ongoing[[#This Row],[CO]]+Ongoing[[#This Row],[Total2]]</f>
        <v>4964853.0999999996</v>
      </c>
      <c r="V205" s="118"/>
      <c r="W205" s="117">
        <v>4964853.0999999996</v>
      </c>
      <c r="X205" s="261">
        <f ca="1">Ongoing[[#This Row],[MOOE2]]+Ongoing[[#This Row],[CO3]]</f>
        <v>4957277.5199999996</v>
      </c>
      <c r="Y205" s="117"/>
      <c r="Z205" s="263">
        <v>4957277.5199999996</v>
      </c>
      <c r="AA205" s="227" t="s">
        <v>254</v>
      </c>
      <c r="AB205" s="232">
        <v>45946</v>
      </c>
      <c r="AC205" s="232">
        <v>45961</v>
      </c>
      <c r="AD205" s="232">
        <v>45957</v>
      </c>
      <c r="AE205" s="232">
        <v>45957</v>
      </c>
      <c r="AF205" s="232" t="s">
        <v>201</v>
      </c>
      <c r="AG205" s="232" t="s">
        <v>201</v>
      </c>
      <c r="AH205" s="230" t="s">
        <v>384</v>
      </c>
      <c r="AI205" s="7"/>
    </row>
    <row r="206" spans="1:35" s="8" customFormat="1" ht="290.25" customHeight="1" x14ac:dyDescent="0.3">
      <c r="A206" s="242" t="s">
        <v>409</v>
      </c>
      <c r="B206" s="250" t="s">
        <v>244</v>
      </c>
      <c r="C206" s="251" t="s">
        <v>186</v>
      </c>
      <c r="D206" s="244" t="s">
        <v>199</v>
      </c>
      <c r="E206" s="221" t="s">
        <v>38</v>
      </c>
      <c r="F206" s="231">
        <v>45908</v>
      </c>
      <c r="G206" s="231">
        <v>45918</v>
      </c>
      <c r="H206" s="231">
        <v>45917</v>
      </c>
      <c r="I206" s="231">
        <v>45931</v>
      </c>
      <c r="J206" s="231">
        <v>45931</v>
      </c>
      <c r="K206" s="231">
        <v>45931</v>
      </c>
      <c r="L206" s="231" t="s">
        <v>201</v>
      </c>
      <c r="M206" s="231" t="s">
        <v>201</v>
      </c>
      <c r="N206" s="258" t="s">
        <v>201</v>
      </c>
      <c r="O206" s="258" t="s">
        <v>201</v>
      </c>
      <c r="P206" s="258" t="s">
        <v>201</v>
      </c>
      <c r="Q206" s="231" t="s">
        <v>201</v>
      </c>
      <c r="R206" s="231" t="s">
        <v>201</v>
      </c>
      <c r="S206" s="231" t="s">
        <v>201</v>
      </c>
      <c r="T206" s="259" t="s">
        <v>394</v>
      </c>
      <c r="U206" s="260">
        <f>Ongoing[[#This Row],[CO]]+Ongoing[[#This Row],[Total2]]</f>
        <v>240550293.80000001</v>
      </c>
      <c r="V206" s="118"/>
      <c r="W206" s="117">
        <v>240550293.80000001</v>
      </c>
      <c r="X206" s="261"/>
      <c r="Y206" s="117"/>
      <c r="Z206" s="119"/>
      <c r="AA206" s="227" t="s">
        <v>254</v>
      </c>
      <c r="AB206" s="232">
        <v>45907</v>
      </c>
      <c r="AC206" s="232">
        <v>45919</v>
      </c>
      <c r="AD206" s="232">
        <v>45911</v>
      </c>
      <c r="AE206" s="232">
        <v>45911</v>
      </c>
      <c r="AF206" s="232" t="s">
        <v>201</v>
      </c>
      <c r="AG206" s="232" t="s">
        <v>201</v>
      </c>
      <c r="AH206" s="230" t="s">
        <v>384</v>
      </c>
      <c r="AI206" s="7"/>
    </row>
    <row r="207" spans="1:35" s="8" customFormat="1" ht="231" customHeight="1" x14ac:dyDescent="0.3">
      <c r="A207" s="242" t="s">
        <v>231</v>
      </c>
      <c r="B207" s="250" t="s">
        <v>251</v>
      </c>
      <c r="C207" s="251" t="s">
        <v>186</v>
      </c>
      <c r="D207" s="244" t="s">
        <v>199</v>
      </c>
      <c r="E207" s="221" t="s">
        <v>38</v>
      </c>
      <c r="F207" s="231">
        <v>45968</v>
      </c>
      <c r="G207" s="231">
        <v>45979</v>
      </c>
      <c r="H207" s="231">
        <v>45987</v>
      </c>
      <c r="I207" s="231">
        <v>46008</v>
      </c>
      <c r="J207" s="231">
        <v>46008</v>
      </c>
      <c r="K207" s="231">
        <v>46008</v>
      </c>
      <c r="L207" s="231" t="s">
        <v>201</v>
      </c>
      <c r="M207" s="231" t="s">
        <v>201</v>
      </c>
      <c r="N207" s="258" t="s">
        <v>201</v>
      </c>
      <c r="O207" s="258" t="s">
        <v>201</v>
      </c>
      <c r="P207" s="258" t="s">
        <v>201</v>
      </c>
      <c r="Q207" s="231" t="s">
        <v>201</v>
      </c>
      <c r="R207" s="231" t="s">
        <v>201</v>
      </c>
      <c r="S207" s="231" t="s">
        <v>201</v>
      </c>
      <c r="T207" s="259" t="s">
        <v>200</v>
      </c>
      <c r="U207" s="260">
        <f>Ongoing[[#This Row],[CO]]+Ongoing[[#This Row],[Total2]]</f>
        <v>1256617.1399999999</v>
      </c>
      <c r="V207" s="118"/>
      <c r="W207" s="117">
        <v>1256617.1399999999</v>
      </c>
      <c r="X207" s="261"/>
      <c r="Y207" s="117"/>
      <c r="Z207" s="119"/>
      <c r="AA207" s="227" t="s">
        <v>254</v>
      </c>
      <c r="AB207" s="232">
        <v>45985</v>
      </c>
      <c r="AC207" s="232">
        <v>46003</v>
      </c>
      <c r="AD207" s="232">
        <v>46003</v>
      </c>
      <c r="AE207" s="232">
        <v>46003</v>
      </c>
      <c r="AF207" s="232" t="s">
        <v>201</v>
      </c>
      <c r="AG207" s="232" t="s">
        <v>201</v>
      </c>
      <c r="AH207" s="230" t="s">
        <v>384</v>
      </c>
      <c r="AI207" s="7"/>
    </row>
    <row r="208" spans="1:35" s="8" customFormat="1" ht="200.25" customHeight="1" x14ac:dyDescent="0.3">
      <c r="A208" s="242" t="s">
        <v>127</v>
      </c>
      <c r="B208" s="250" t="s">
        <v>171</v>
      </c>
      <c r="C208" s="251" t="s">
        <v>196</v>
      </c>
      <c r="D208" s="244" t="s">
        <v>199</v>
      </c>
      <c r="E208" s="221" t="s">
        <v>38</v>
      </c>
      <c r="F208" s="231">
        <v>45994</v>
      </c>
      <c r="G208" s="231">
        <v>46000</v>
      </c>
      <c r="H208" s="231">
        <v>46008</v>
      </c>
      <c r="I208" s="231" t="s">
        <v>201</v>
      </c>
      <c r="J208" s="231" t="s">
        <v>201</v>
      </c>
      <c r="K208" s="231" t="s">
        <v>201</v>
      </c>
      <c r="L208" s="231" t="s">
        <v>201</v>
      </c>
      <c r="M208" s="231" t="s">
        <v>201</v>
      </c>
      <c r="N208" s="258" t="s">
        <v>201</v>
      </c>
      <c r="O208" s="258" t="s">
        <v>201</v>
      </c>
      <c r="P208" s="258" t="s">
        <v>201</v>
      </c>
      <c r="Q208" s="231" t="s">
        <v>201</v>
      </c>
      <c r="R208" s="231" t="s">
        <v>201</v>
      </c>
      <c r="S208" s="231" t="s">
        <v>201</v>
      </c>
      <c r="T208" s="259" t="s">
        <v>200</v>
      </c>
      <c r="U208" s="260">
        <f>Ongoing[[#This Row],[CO]]+Ongoing[[#This Row],[Total2]]</f>
        <v>14974470</v>
      </c>
      <c r="V208" s="118"/>
      <c r="W208" s="117">
        <v>14974470</v>
      </c>
      <c r="X208" s="261"/>
      <c r="Y208" s="117"/>
      <c r="Z208" s="119"/>
      <c r="AA208" s="227" t="s">
        <v>254</v>
      </c>
      <c r="AB208" s="232">
        <v>46003</v>
      </c>
      <c r="AC208" s="232" t="s">
        <v>201</v>
      </c>
      <c r="AD208" s="232" t="s">
        <v>201</v>
      </c>
      <c r="AE208" s="232" t="s">
        <v>201</v>
      </c>
      <c r="AF208" s="232" t="s">
        <v>201</v>
      </c>
      <c r="AG208" s="232" t="s">
        <v>201</v>
      </c>
      <c r="AH208" s="230" t="s">
        <v>384</v>
      </c>
      <c r="AI208" s="7"/>
    </row>
    <row r="209" spans="1:35" s="8" customFormat="1" ht="336.75" customHeight="1" x14ac:dyDescent="0.3">
      <c r="A209" s="242" t="s">
        <v>226</v>
      </c>
      <c r="B209" s="250" t="s">
        <v>246</v>
      </c>
      <c r="C209" s="251" t="s">
        <v>186</v>
      </c>
      <c r="D209" s="244" t="s">
        <v>199</v>
      </c>
      <c r="E209" s="221" t="s">
        <v>38</v>
      </c>
      <c r="F209" s="231">
        <v>45931</v>
      </c>
      <c r="G209" s="231">
        <v>45967</v>
      </c>
      <c r="H209" s="231">
        <v>45975</v>
      </c>
      <c r="I209" s="231">
        <v>45987</v>
      </c>
      <c r="J209" s="231">
        <v>45987</v>
      </c>
      <c r="K209" s="231">
        <v>45987</v>
      </c>
      <c r="L209" s="231">
        <v>45996</v>
      </c>
      <c r="M209" s="231">
        <v>46008</v>
      </c>
      <c r="N209" s="231">
        <v>46017</v>
      </c>
      <c r="O209" s="231" t="s">
        <v>201</v>
      </c>
      <c r="P209" s="231" t="s">
        <v>201</v>
      </c>
      <c r="Q209" s="231" t="s">
        <v>201</v>
      </c>
      <c r="R209" s="231" t="s">
        <v>201</v>
      </c>
      <c r="S209" s="231" t="s">
        <v>201</v>
      </c>
      <c r="T209" s="259" t="s">
        <v>200</v>
      </c>
      <c r="U209" s="260">
        <f>Ongoing[[#This Row],[CO]]+Ongoing[[#This Row],[Total2]]</f>
        <v>6294461.2599999998</v>
      </c>
      <c r="V209" s="118"/>
      <c r="W209" s="117">
        <v>6294461.2599999998</v>
      </c>
      <c r="X209" s="261">
        <f ca="1">Ongoing[[#This Row],[MOOE2]]+Ongoing[[#This Row],[CO3]]</f>
        <v>6273614.1399999997</v>
      </c>
      <c r="Y209" s="117"/>
      <c r="Z209" s="119">
        <v>6273614.1399999997</v>
      </c>
      <c r="AA209" s="227" t="s">
        <v>254</v>
      </c>
      <c r="AB209" s="232">
        <v>45971</v>
      </c>
      <c r="AC209" s="232">
        <v>45985</v>
      </c>
      <c r="AD209" s="232">
        <v>45985</v>
      </c>
      <c r="AE209" s="232">
        <v>45985</v>
      </c>
      <c r="AF209" s="232" t="s">
        <v>201</v>
      </c>
      <c r="AG209" s="232" t="s">
        <v>201</v>
      </c>
      <c r="AH209" s="230" t="s">
        <v>62</v>
      </c>
      <c r="AI209" s="7"/>
    </row>
    <row r="210" spans="1:35" s="8" customFormat="1" ht="336.75" customHeight="1" x14ac:dyDescent="0.3">
      <c r="A210" s="242" t="s">
        <v>227</v>
      </c>
      <c r="B210" s="250" t="s">
        <v>247</v>
      </c>
      <c r="C210" s="251" t="s">
        <v>186</v>
      </c>
      <c r="D210" s="244" t="s">
        <v>199</v>
      </c>
      <c r="E210" s="221" t="s">
        <v>38</v>
      </c>
      <c r="F210" s="231">
        <v>45938</v>
      </c>
      <c r="G210" s="231">
        <v>45958</v>
      </c>
      <c r="H210" s="231">
        <v>45966</v>
      </c>
      <c r="I210" s="231">
        <v>45980</v>
      </c>
      <c r="J210" s="231">
        <v>45980</v>
      </c>
      <c r="K210" s="231">
        <v>45980</v>
      </c>
      <c r="L210" s="231">
        <v>45989</v>
      </c>
      <c r="M210" s="231">
        <v>46008</v>
      </c>
      <c r="N210" s="231">
        <v>46017</v>
      </c>
      <c r="O210" s="231" t="s">
        <v>201</v>
      </c>
      <c r="P210" s="231" t="s">
        <v>201</v>
      </c>
      <c r="Q210" s="231" t="s">
        <v>201</v>
      </c>
      <c r="R210" s="231" t="s">
        <v>201</v>
      </c>
      <c r="S210" s="231" t="s">
        <v>201</v>
      </c>
      <c r="T210" s="259" t="s">
        <v>200</v>
      </c>
      <c r="U210" s="260">
        <f>Ongoing[[#This Row],[CO]]+Ongoing[[#This Row],[Total2]]</f>
        <v>6172352.3200000003</v>
      </c>
      <c r="V210" s="118"/>
      <c r="W210" s="117">
        <v>6172352.3200000003</v>
      </c>
      <c r="X210" s="261">
        <f ca="1">Ongoing[[#This Row],[MOOE2]]+Ongoing[[#This Row],[CO3]]</f>
        <v>6167284.2300000004</v>
      </c>
      <c r="Y210" s="117"/>
      <c r="Z210" s="119">
        <v>6167284.2300000004</v>
      </c>
      <c r="AA210" s="227" t="s">
        <v>254</v>
      </c>
      <c r="AB210" s="232">
        <v>45957</v>
      </c>
      <c r="AC210" s="232">
        <v>45975</v>
      </c>
      <c r="AD210" s="232">
        <v>45975</v>
      </c>
      <c r="AE210" s="232">
        <v>45975</v>
      </c>
      <c r="AF210" s="232" t="s">
        <v>201</v>
      </c>
      <c r="AG210" s="232" t="s">
        <v>201</v>
      </c>
      <c r="AH210" s="230" t="s">
        <v>62</v>
      </c>
      <c r="AI210" s="7"/>
    </row>
    <row r="211" spans="1:35" s="8" customFormat="1" ht="409.5" customHeight="1" x14ac:dyDescent="0.3">
      <c r="A211" s="242" t="s">
        <v>228</v>
      </c>
      <c r="B211" s="265" t="s">
        <v>248</v>
      </c>
      <c r="C211" s="251" t="s">
        <v>186</v>
      </c>
      <c r="D211" s="244" t="s">
        <v>199</v>
      </c>
      <c r="E211" s="221" t="s">
        <v>38</v>
      </c>
      <c r="F211" s="231">
        <v>45938</v>
      </c>
      <c r="G211" s="231">
        <v>45958</v>
      </c>
      <c r="H211" s="231">
        <v>45966</v>
      </c>
      <c r="I211" s="231">
        <v>45980</v>
      </c>
      <c r="J211" s="231">
        <v>45980</v>
      </c>
      <c r="K211" s="231">
        <v>45980</v>
      </c>
      <c r="L211" s="231">
        <v>45989</v>
      </c>
      <c r="M211" s="231">
        <v>46008</v>
      </c>
      <c r="N211" s="231">
        <v>46017</v>
      </c>
      <c r="O211" s="231" t="s">
        <v>201</v>
      </c>
      <c r="P211" s="231" t="s">
        <v>201</v>
      </c>
      <c r="Q211" s="231" t="s">
        <v>201</v>
      </c>
      <c r="R211" s="231" t="s">
        <v>201</v>
      </c>
      <c r="S211" s="231" t="s">
        <v>201</v>
      </c>
      <c r="T211" s="259" t="s">
        <v>200</v>
      </c>
      <c r="U211" s="260">
        <f>Ongoing[[#This Row],[CO]]+Ongoing[[#This Row],[Total2]]</f>
        <v>2893037.96</v>
      </c>
      <c r="V211" s="118"/>
      <c r="W211" s="117">
        <v>2893037.96</v>
      </c>
      <c r="X211" s="261">
        <f ca="1">Ongoing[[#This Row],[MOOE2]]+Ongoing[[#This Row],[CO3]]</f>
        <v>2888782.9</v>
      </c>
      <c r="Y211" s="117"/>
      <c r="Z211" s="119">
        <v>2888782.9</v>
      </c>
      <c r="AA211" s="227" t="s">
        <v>254</v>
      </c>
      <c r="AB211" s="232">
        <v>45957</v>
      </c>
      <c r="AC211" s="232">
        <v>45975</v>
      </c>
      <c r="AD211" s="232">
        <v>45975</v>
      </c>
      <c r="AE211" s="232">
        <v>45975</v>
      </c>
      <c r="AF211" s="232" t="s">
        <v>201</v>
      </c>
      <c r="AG211" s="232" t="s">
        <v>201</v>
      </c>
      <c r="AH211" s="230" t="s">
        <v>62</v>
      </c>
      <c r="AI211" s="7"/>
    </row>
    <row r="212" spans="1:35" s="8" customFormat="1" ht="318.75" customHeight="1" x14ac:dyDescent="0.3">
      <c r="A212" s="242" t="s">
        <v>229</v>
      </c>
      <c r="B212" s="265" t="s">
        <v>249</v>
      </c>
      <c r="C212" s="251" t="s">
        <v>186</v>
      </c>
      <c r="D212" s="244" t="s">
        <v>199</v>
      </c>
      <c r="E212" s="221" t="s">
        <v>38</v>
      </c>
      <c r="F212" s="231">
        <v>45938</v>
      </c>
      <c r="G212" s="231">
        <v>45958</v>
      </c>
      <c r="H212" s="231">
        <v>45966</v>
      </c>
      <c r="I212" s="231">
        <v>45980</v>
      </c>
      <c r="J212" s="231">
        <v>45980</v>
      </c>
      <c r="K212" s="231">
        <v>45980</v>
      </c>
      <c r="L212" s="231">
        <v>45989</v>
      </c>
      <c r="M212" s="231">
        <v>46008</v>
      </c>
      <c r="N212" s="231">
        <v>46017</v>
      </c>
      <c r="O212" s="231" t="s">
        <v>201</v>
      </c>
      <c r="P212" s="231" t="s">
        <v>201</v>
      </c>
      <c r="Q212" s="231" t="s">
        <v>201</v>
      </c>
      <c r="R212" s="231" t="s">
        <v>201</v>
      </c>
      <c r="S212" s="231" t="s">
        <v>201</v>
      </c>
      <c r="T212" s="259" t="s">
        <v>200</v>
      </c>
      <c r="U212" s="260">
        <f>Ongoing[[#This Row],[CO]]+Ongoing[[#This Row],[Total2]]</f>
        <v>4870363.3</v>
      </c>
      <c r="V212" s="118"/>
      <c r="W212" s="117">
        <v>4870363.3</v>
      </c>
      <c r="X212" s="261">
        <f ca="1">Ongoing[[#This Row],[MOOE2]]+Ongoing[[#This Row],[CO3]]</f>
        <v>4864269.38</v>
      </c>
      <c r="Y212" s="117"/>
      <c r="Z212" s="119">
        <v>4864269.38</v>
      </c>
      <c r="AA212" s="227" t="s">
        <v>254</v>
      </c>
      <c r="AB212" s="232">
        <v>45957</v>
      </c>
      <c r="AC212" s="232">
        <v>45975</v>
      </c>
      <c r="AD212" s="232">
        <v>45975</v>
      </c>
      <c r="AE212" s="232">
        <v>45975</v>
      </c>
      <c r="AF212" s="232" t="s">
        <v>201</v>
      </c>
      <c r="AG212" s="232" t="s">
        <v>201</v>
      </c>
      <c r="AH212" s="230" t="s">
        <v>62</v>
      </c>
      <c r="AI212" s="7"/>
    </row>
    <row r="213" spans="1:35" s="8" customFormat="1" ht="336.75" customHeight="1" x14ac:dyDescent="0.3">
      <c r="A213" s="242" t="s">
        <v>230</v>
      </c>
      <c r="B213" s="266" t="s">
        <v>250</v>
      </c>
      <c r="C213" s="251" t="s">
        <v>186</v>
      </c>
      <c r="D213" s="244" t="s">
        <v>199</v>
      </c>
      <c r="E213" s="221" t="s">
        <v>38</v>
      </c>
      <c r="F213" s="231">
        <v>45938</v>
      </c>
      <c r="G213" s="231">
        <v>45958</v>
      </c>
      <c r="H213" s="231">
        <v>45966</v>
      </c>
      <c r="I213" s="231">
        <v>45980</v>
      </c>
      <c r="J213" s="231">
        <v>45980</v>
      </c>
      <c r="K213" s="231">
        <v>45980</v>
      </c>
      <c r="L213" s="231">
        <v>45989</v>
      </c>
      <c r="M213" s="231">
        <v>46017</v>
      </c>
      <c r="N213" s="231" t="s">
        <v>201</v>
      </c>
      <c r="O213" s="231" t="s">
        <v>201</v>
      </c>
      <c r="P213" s="231" t="s">
        <v>201</v>
      </c>
      <c r="Q213" s="231" t="s">
        <v>201</v>
      </c>
      <c r="R213" s="231" t="s">
        <v>201</v>
      </c>
      <c r="S213" s="231" t="s">
        <v>201</v>
      </c>
      <c r="T213" s="259" t="s">
        <v>200</v>
      </c>
      <c r="U213" s="260">
        <f>Ongoing[[#This Row],[CO]]+Ongoing[[#This Row],[Total2]]</f>
        <v>2541853.2400000002</v>
      </c>
      <c r="V213" s="118"/>
      <c r="W213" s="117">
        <v>2541853.2400000002</v>
      </c>
      <c r="X213" s="261"/>
      <c r="Y213" s="117"/>
      <c r="Z213" s="119">
        <v>2536793.5299999998</v>
      </c>
      <c r="AA213" s="227" t="s">
        <v>254</v>
      </c>
      <c r="AB213" s="232">
        <v>45957</v>
      </c>
      <c r="AC213" s="232">
        <v>45975</v>
      </c>
      <c r="AD213" s="232">
        <v>45975</v>
      </c>
      <c r="AE213" s="232">
        <v>45975</v>
      </c>
      <c r="AF213" s="232" t="s">
        <v>201</v>
      </c>
      <c r="AG213" s="232" t="s">
        <v>201</v>
      </c>
      <c r="AH213" s="230" t="s">
        <v>62</v>
      </c>
      <c r="AI213" s="7"/>
    </row>
    <row r="214" spans="1:35" s="8" customFormat="1" ht="194.25" customHeight="1" x14ac:dyDescent="0.3">
      <c r="A214" s="242" t="s">
        <v>232</v>
      </c>
      <c r="B214" s="266" t="s">
        <v>252</v>
      </c>
      <c r="C214" s="251" t="s">
        <v>186</v>
      </c>
      <c r="D214" s="244" t="s">
        <v>199</v>
      </c>
      <c r="E214" s="221" t="s">
        <v>38</v>
      </c>
      <c r="F214" s="231">
        <v>45931</v>
      </c>
      <c r="G214" s="231">
        <v>45967</v>
      </c>
      <c r="H214" s="231">
        <v>45975</v>
      </c>
      <c r="I214" s="231">
        <v>45987</v>
      </c>
      <c r="J214" s="231">
        <v>45987</v>
      </c>
      <c r="K214" s="231">
        <v>45987</v>
      </c>
      <c r="L214" s="231">
        <v>45996</v>
      </c>
      <c r="M214" s="231">
        <v>46017</v>
      </c>
      <c r="N214" s="231" t="s">
        <v>201</v>
      </c>
      <c r="O214" s="231" t="s">
        <v>201</v>
      </c>
      <c r="P214" s="231" t="s">
        <v>201</v>
      </c>
      <c r="Q214" s="231" t="s">
        <v>201</v>
      </c>
      <c r="R214" s="231" t="s">
        <v>201</v>
      </c>
      <c r="S214" s="231" t="s">
        <v>201</v>
      </c>
      <c r="T214" s="259" t="s">
        <v>200</v>
      </c>
      <c r="U214" s="260">
        <f>Ongoing[[#This Row],[CO]]+Ongoing[[#This Row],[Total2]]</f>
        <v>4938701.7300000004</v>
      </c>
      <c r="V214" s="118"/>
      <c r="W214" s="117">
        <v>4938701.7300000004</v>
      </c>
      <c r="X214" s="261">
        <f ca="1">Ongoing[[#This Row],[MOOE2]]+Ongoing[[#This Row],[CO3]]</f>
        <v>4933457.1500000004</v>
      </c>
      <c r="Y214" s="117"/>
      <c r="Z214" s="119">
        <v>4933457.1500000004</v>
      </c>
      <c r="AA214" s="227" t="s">
        <v>254</v>
      </c>
      <c r="AB214" s="232">
        <v>45971</v>
      </c>
      <c r="AC214" s="232">
        <v>45985</v>
      </c>
      <c r="AD214" s="232">
        <v>45985</v>
      </c>
      <c r="AE214" s="232">
        <v>45985</v>
      </c>
      <c r="AF214" s="232" t="s">
        <v>201</v>
      </c>
      <c r="AG214" s="232" t="s">
        <v>201</v>
      </c>
      <c r="AH214" s="230" t="s">
        <v>62</v>
      </c>
      <c r="AI214" s="7"/>
    </row>
    <row r="215" spans="1:35" s="8" customFormat="1" ht="298.5" customHeight="1" x14ac:dyDescent="0.3">
      <c r="A215" s="242" t="s">
        <v>233</v>
      </c>
      <c r="B215" s="264" t="s">
        <v>253</v>
      </c>
      <c r="C215" s="251" t="s">
        <v>186</v>
      </c>
      <c r="D215" s="244" t="s">
        <v>199</v>
      </c>
      <c r="E215" s="221" t="s">
        <v>38</v>
      </c>
      <c r="F215" s="231">
        <v>45931</v>
      </c>
      <c r="G215" s="231">
        <v>45967</v>
      </c>
      <c r="H215" s="231">
        <v>45975</v>
      </c>
      <c r="I215" s="231">
        <v>45987</v>
      </c>
      <c r="J215" s="231">
        <v>45987</v>
      </c>
      <c r="K215" s="231">
        <v>45987</v>
      </c>
      <c r="L215" s="231">
        <v>45996</v>
      </c>
      <c r="M215" s="231">
        <v>46008</v>
      </c>
      <c r="N215" s="231">
        <v>46017</v>
      </c>
      <c r="O215" s="231" t="s">
        <v>201</v>
      </c>
      <c r="P215" s="231" t="s">
        <v>201</v>
      </c>
      <c r="Q215" s="231" t="s">
        <v>201</v>
      </c>
      <c r="R215" s="231" t="s">
        <v>201</v>
      </c>
      <c r="S215" s="231" t="s">
        <v>201</v>
      </c>
      <c r="T215" s="259" t="s">
        <v>200</v>
      </c>
      <c r="U215" s="260">
        <f>Ongoing[[#This Row],[CO]]+Ongoing[[#This Row],[Total2]]</f>
        <v>2819428.66</v>
      </c>
      <c r="V215" s="118"/>
      <c r="W215" s="117">
        <v>2819428.66</v>
      </c>
      <c r="X215" s="261">
        <f ca="1">Ongoing[[#This Row],[MOOE2]]+Ongoing[[#This Row],[CO3]]</f>
        <v>2818345.06</v>
      </c>
      <c r="Y215" s="117"/>
      <c r="Z215" s="119">
        <v>2818345.06</v>
      </c>
      <c r="AA215" s="227" t="s">
        <v>254</v>
      </c>
      <c r="AB215" s="232">
        <v>45971</v>
      </c>
      <c r="AC215" s="232">
        <v>45985</v>
      </c>
      <c r="AD215" s="232">
        <v>45985</v>
      </c>
      <c r="AE215" s="232">
        <v>45985</v>
      </c>
      <c r="AF215" s="232" t="s">
        <v>201</v>
      </c>
      <c r="AG215" s="232" t="s">
        <v>201</v>
      </c>
      <c r="AH215" s="230" t="s">
        <v>62</v>
      </c>
      <c r="AI215" s="7"/>
    </row>
    <row r="216" spans="1:35" s="21" customFormat="1" ht="75.95" hidden="1" customHeight="1" x14ac:dyDescent="0.45">
      <c r="A216" s="267"/>
      <c r="B216" s="268"/>
      <c r="C216" s="269"/>
      <c r="D216" s="270"/>
      <c r="E216" s="271"/>
      <c r="F216" s="272"/>
      <c r="G216" s="272"/>
      <c r="H216" s="272"/>
      <c r="I216" s="272"/>
      <c r="J216" s="272"/>
      <c r="K216" s="272"/>
      <c r="L216" s="272"/>
      <c r="M216" s="272"/>
      <c r="N216" s="273"/>
      <c r="O216" s="273"/>
      <c r="P216" s="273"/>
      <c r="Q216" s="273"/>
      <c r="R216" s="274"/>
      <c r="S216" s="275" t="s">
        <v>34</v>
      </c>
      <c r="T216" s="246">
        <f>SUBTOTAL(109,Ongoing[[Total ]])</f>
        <v>0</v>
      </c>
      <c r="U216" s="260">
        <f>SUBTOTAL(109,Ongoing[MOOE])</f>
        <v>618199917.53000009</v>
      </c>
      <c r="V216" s="260">
        <f>SUBTOTAL(109,Ongoing[CO])</f>
        <v>17539313.600000001</v>
      </c>
      <c r="W216" s="246">
        <f>SUBTOTAL(109,Ongoing[Total2])</f>
        <v>600660603.93000007</v>
      </c>
      <c r="X216" s="261">
        <f ca="1">SUBTOTAL(109,Ongoing[MOOE2])</f>
        <v>17431382.98</v>
      </c>
      <c r="Y216" s="261">
        <f>SUBTOTAL(109,Ongoing[CO3])</f>
        <v>17431382.98</v>
      </c>
      <c r="Z216" s="276"/>
      <c r="AA216" s="277"/>
      <c r="AB216" s="278"/>
      <c r="AC216" s="278"/>
      <c r="AD216" s="278"/>
      <c r="AE216" s="278"/>
      <c r="AF216" s="278"/>
      <c r="AG216" s="279"/>
      <c r="AH216" s="280"/>
    </row>
    <row r="217" spans="1:35" s="3" customFormat="1" ht="40.15" customHeight="1" x14ac:dyDescent="0.5">
      <c r="A217" s="267"/>
      <c r="B217" s="281"/>
      <c r="C217" s="282"/>
      <c r="D217" s="283"/>
      <c r="E217" s="270"/>
      <c r="F217" s="284"/>
      <c r="G217" s="285"/>
      <c r="H217" s="285"/>
      <c r="I217" s="285"/>
      <c r="J217" s="285"/>
      <c r="K217" s="285"/>
      <c r="L217" s="285"/>
      <c r="M217" s="285"/>
      <c r="N217" s="285"/>
      <c r="O217" s="286"/>
      <c r="P217" s="286"/>
      <c r="Q217" s="286"/>
      <c r="R217" s="286"/>
      <c r="S217" s="285"/>
      <c r="T217" s="287" t="s">
        <v>34</v>
      </c>
      <c r="U217" s="288">
        <f>SUM(U7:U215)</f>
        <v>968782224.61000025</v>
      </c>
      <c r="V217" s="288">
        <f t="shared" ref="V217:Z217" si="0">SUM(V7:V215)</f>
        <v>59156656.859999999</v>
      </c>
      <c r="W217" s="288">
        <f t="shared" si="0"/>
        <v>901710125.09000003</v>
      </c>
      <c r="X217" s="288">
        <f t="shared" ca="1" si="0"/>
        <v>578038819.66000009</v>
      </c>
      <c r="Y217" s="288">
        <f t="shared" si="0"/>
        <v>59009179.979999997</v>
      </c>
      <c r="Z217" s="288">
        <f t="shared" si="0"/>
        <v>354362793.08999991</v>
      </c>
      <c r="AA217" s="267"/>
      <c r="AB217" s="289"/>
      <c r="AC217" s="289"/>
      <c r="AD217" s="289"/>
      <c r="AE217" s="289"/>
      <c r="AF217" s="289"/>
      <c r="AG217" s="289"/>
      <c r="AH217" s="290"/>
    </row>
    <row r="218" spans="1:35" s="22" customFormat="1" ht="75.95" customHeight="1" x14ac:dyDescent="0.45">
      <c r="A218" s="303" t="s">
        <v>389</v>
      </c>
      <c r="B218" s="304"/>
      <c r="C218" s="304"/>
      <c r="D218" s="304"/>
      <c r="E218" s="304"/>
      <c r="F218" s="304"/>
      <c r="G218" s="304"/>
      <c r="H218" s="304"/>
      <c r="I218" s="304"/>
      <c r="J218" s="304"/>
      <c r="K218" s="304"/>
      <c r="L218" s="304"/>
      <c r="M218" s="304"/>
      <c r="N218" s="304"/>
      <c r="O218" s="304"/>
      <c r="P218" s="304"/>
      <c r="Q218" s="304"/>
      <c r="R218" s="304"/>
      <c r="S218" s="304"/>
      <c r="T218" s="304"/>
      <c r="U218" s="304"/>
      <c r="V218" s="304"/>
      <c r="W218" s="304"/>
      <c r="X218" s="304"/>
      <c r="Y218" s="304"/>
      <c r="Z218" s="304"/>
      <c r="AA218" s="304"/>
      <c r="AB218" s="304"/>
      <c r="AC218" s="304"/>
      <c r="AD218" s="304"/>
      <c r="AE218" s="304"/>
      <c r="AF218" s="304"/>
      <c r="AG218" s="305"/>
      <c r="AH218" s="257"/>
    </row>
    <row r="228" spans="1:34" ht="75.95" customHeight="1" x14ac:dyDescent="0.45">
      <c r="B228" s="166"/>
      <c r="Y228" s="75"/>
      <c r="AF228" s="140"/>
      <c r="AG228" s="141"/>
    </row>
    <row r="229" spans="1:34" s="1" customFormat="1" ht="75.95" customHeight="1" x14ac:dyDescent="0.45">
      <c r="A229" s="81"/>
      <c r="B229" s="166"/>
      <c r="C229" s="36"/>
      <c r="D229" s="77"/>
      <c r="E229" s="78"/>
      <c r="F229" s="28"/>
      <c r="G229" s="28"/>
      <c r="H229" s="28"/>
      <c r="I229" s="72"/>
      <c r="J229" s="28"/>
      <c r="K229" s="28"/>
      <c r="L229" s="28"/>
      <c r="M229" s="73"/>
      <c r="N229" s="28"/>
      <c r="O229" s="28"/>
      <c r="P229" s="72"/>
      <c r="Q229" s="28"/>
      <c r="R229" s="28"/>
      <c r="S229" s="74"/>
      <c r="T229" s="75"/>
      <c r="U229" s="33"/>
      <c r="V229" s="75"/>
      <c r="W229" s="135"/>
      <c r="X229" s="33"/>
      <c r="Y229" s="136"/>
      <c r="Z229" s="105"/>
      <c r="AA229" s="76"/>
      <c r="AB229" s="140"/>
      <c r="AC229" s="140"/>
      <c r="AD229" s="140"/>
      <c r="AE229" s="157"/>
      <c r="AF229" s="157"/>
      <c r="AG229" s="141"/>
      <c r="AH229" s="142"/>
    </row>
    <row r="230" spans="1:34" s="208" customFormat="1" ht="75.95" customHeight="1" x14ac:dyDescent="0.7">
      <c r="A230" s="84"/>
      <c r="B230" s="85"/>
      <c r="C230" s="86" t="s">
        <v>35</v>
      </c>
      <c r="D230" s="86"/>
      <c r="E230" s="88"/>
      <c r="F230" s="88"/>
      <c r="G230" s="88"/>
      <c r="H230" s="88"/>
      <c r="I230" s="203" t="s">
        <v>385</v>
      </c>
      <c r="J230" s="88"/>
      <c r="K230" s="88"/>
      <c r="L230" s="88"/>
      <c r="M230" s="204"/>
      <c r="N230" s="88"/>
      <c r="O230" s="203" t="s">
        <v>393</v>
      </c>
      <c r="P230" s="203" t="s">
        <v>36</v>
      </c>
      <c r="Q230" s="88"/>
      <c r="R230" s="88"/>
      <c r="S230" s="88"/>
      <c r="T230" s="87"/>
      <c r="U230" s="86"/>
      <c r="V230" s="87"/>
      <c r="W230" s="205" t="s">
        <v>388</v>
      </c>
      <c r="X230" s="86"/>
      <c r="Y230" s="206"/>
      <c r="Z230" s="89"/>
      <c r="AA230" s="210"/>
      <c r="AB230" s="84"/>
      <c r="AC230" s="84"/>
      <c r="AD230" s="84"/>
      <c r="AE230" s="207"/>
      <c r="AF230" s="207"/>
      <c r="AG230" s="85"/>
      <c r="AH230" s="204"/>
    </row>
    <row r="231" spans="1:34" s="1" customFormat="1" ht="75.95" customHeight="1" x14ac:dyDescent="0.45">
      <c r="A231" s="81"/>
      <c r="B231" s="166"/>
      <c r="C231" s="77"/>
      <c r="D231" s="77"/>
      <c r="E231" s="78"/>
      <c r="F231" s="28"/>
      <c r="G231" s="28"/>
      <c r="H231" s="28"/>
      <c r="I231" s="72"/>
      <c r="J231" s="28"/>
      <c r="K231" s="28"/>
      <c r="L231" s="28"/>
      <c r="M231" s="73"/>
      <c r="N231" s="28"/>
      <c r="O231" s="28"/>
      <c r="P231" s="72"/>
      <c r="Q231" s="28"/>
      <c r="R231" s="28"/>
      <c r="S231" s="79"/>
      <c r="T231" s="75"/>
      <c r="U231" s="33"/>
      <c r="V231" s="75"/>
      <c r="W231" s="135"/>
      <c r="X231" s="33"/>
      <c r="Y231" s="136"/>
      <c r="Z231" s="105"/>
      <c r="AA231" s="76"/>
      <c r="AB231" s="140"/>
      <c r="AC231" s="140"/>
      <c r="AD231" s="140"/>
      <c r="AE231" s="157"/>
      <c r="AF231" s="157"/>
      <c r="AG231" s="141"/>
      <c r="AH231" s="142"/>
    </row>
    <row r="232" spans="1:34" s="1" customFormat="1" ht="75.95" customHeight="1" x14ac:dyDescent="0.45">
      <c r="A232" s="81"/>
      <c r="B232" s="166"/>
      <c r="C232" s="77"/>
      <c r="D232" s="77"/>
      <c r="E232" s="78"/>
      <c r="F232" s="28"/>
      <c r="G232" s="28"/>
      <c r="H232" s="28"/>
      <c r="I232" s="72"/>
      <c r="J232" s="28"/>
      <c r="K232" s="28"/>
      <c r="L232" s="28"/>
      <c r="M232" s="73"/>
      <c r="N232" s="28"/>
      <c r="O232" s="28"/>
      <c r="P232" s="72"/>
      <c r="Q232" s="28"/>
      <c r="R232" s="28"/>
      <c r="S232" s="79"/>
      <c r="T232" s="75"/>
      <c r="U232" s="33"/>
      <c r="V232" s="75"/>
      <c r="W232" s="135"/>
      <c r="X232" s="33"/>
      <c r="Y232" s="136"/>
      <c r="Z232" s="105"/>
      <c r="AA232" s="76"/>
      <c r="AB232" s="140"/>
      <c r="AC232" s="140"/>
      <c r="AD232" s="140"/>
      <c r="AE232" s="157"/>
      <c r="AF232" s="157"/>
      <c r="AG232" s="141"/>
      <c r="AH232" s="142"/>
    </row>
    <row r="233" spans="1:34" s="1" customFormat="1" ht="75.95" customHeight="1" x14ac:dyDescent="0.45">
      <c r="A233" s="81"/>
      <c r="B233" s="166"/>
      <c r="C233" s="77"/>
      <c r="D233" s="77"/>
      <c r="E233" s="78"/>
      <c r="F233" s="28"/>
      <c r="G233" s="28"/>
      <c r="H233" s="28"/>
      <c r="I233" s="72"/>
      <c r="J233" s="28"/>
      <c r="K233" s="28"/>
      <c r="L233" s="28"/>
      <c r="M233" s="73"/>
      <c r="N233" s="28"/>
      <c r="O233" s="28"/>
      <c r="P233" s="72"/>
      <c r="Q233" s="28"/>
      <c r="R233" s="28"/>
      <c r="S233" s="79"/>
      <c r="T233" s="75"/>
      <c r="U233" s="33"/>
      <c r="V233" s="75"/>
      <c r="W233" s="135"/>
      <c r="X233" s="33"/>
      <c r="Y233" s="136"/>
      <c r="Z233" s="105"/>
      <c r="AA233" s="76"/>
      <c r="AB233" s="140"/>
      <c r="AC233" s="140"/>
      <c r="AD233" s="140"/>
      <c r="AE233" s="157"/>
      <c r="AF233" s="157"/>
      <c r="AG233" s="141"/>
      <c r="AH233" s="142"/>
    </row>
    <row r="234" spans="1:34" s="1" customFormat="1" ht="75.95" customHeight="1" x14ac:dyDescent="0.45">
      <c r="A234" s="81"/>
      <c r="B234" s="166"/>
      <c r="C234" s="77"/>
      <c r="D234" s="77"/>
      <c r="E234" s="78"/>
      <c r="F234" s="28"/>
      <c r="G234" s="28"/>
      <c r="H234" s="28"/>
      <c r="I234" s="72"/>
      <c r="J234" s="28"/>
      <c r="K234" s="28"/>
      <c r="L234" s="28"/>
      <c r="M234" s="73"/>
      <c r="N234" s="28"/>
      <c r="O234" s="28"/>
      <c r="P234" s="72"/>
      <c r="Q234" s="28"/>
      <c r="R234" s="28"/>
      <c r="S234" s="79"/>
      <c r="T234" s="75"/>
      <c r="U234" s="33"/>
      <c r="V234" s="75"/>
      <c r="W234" s="135"/>
      <c r="X234" s="33"/>
      <c r="Y234" s="136"/>
      <c r="Z234" s="105"/>
      <c r="AA234" s="76"/>
      <c r="AB234" s="140"/>
      <c r="AC234" s="140"/>
      <c r="AD234" s="140"/>
      <c r="AE234" s="157"/>
      <c r="AF234" s="157"/>
      <c r="AG234" s="141"/>
      <c r="AH234" s="142"/>
    </row>
    <row r="235" spans="1:34" s="1" customFormat="1" ht="75.95" customHeight="1" x14ac:dyDescent="0.45">
      <c r="A235" s="81"/>
      <c r="B235" s="166"/>
      <c r="C235" s="77"/>
      <c r="D235" s="77"/>
      <c r="E235" s="78"/>
      <c r="F235" s="28"/>
      <c r="G235" s="28"/>
      <c r="H235" s="28"/>
      <c r="I235" s="72"/>
      <c r="J235" s="28"/>
      <c r="K235" s="28"/>
      <c r="L235" s="28"/>
      <c r="M235" s="73"/>
      <c r="N235" s="28"/>
      <c r="O235" s="28"/>
      <c r="P235" s="72"/>
      <c r="Q235" s="28"/>
      <c r="R235" s="28"/>
      <c r="S235" s="79"/>
      <c r="T235" s="75"/>
      <c r="U235" s="33"/>
      <c r="V235" s="75"/>
      <c r="W235" s="135"/>
      <c r="X235" s="33"/>
      <c r="Y235" s="136"/>
      <c r="Z235" s="105"/>
      <c r="AA235" s="76"/>
      <c r="AB235" s="140"/>
      <c r="AC235" s="140"/>
      <c r="AD235" s="140"/>
      <c r="AE235" s="157"/>
      <c r="AF235" s="157"/>
      <c r="AG235" s="141"/>
      <c r="AH235" s="142"/>
    </row>
    <row r="236" spans="1:34" s="1" customFormat="1" ht="75.95" customHeight="1" x14ac:dyDescent="0.45">
      <c r="A236" s="81"/>
      <c r="B236" s="166"/>
      <c r="C236" s="77"/>
      <c r="D236" s="77"/>
      <c r="E236" s="78"/>
      <c r="F236" s="28"/>
      <c r="G236" s="28"/>
      <c r="H236" s="28"/>
      <c r="I236" s="72"/>
      <c r="J236" s="28"/>
      <c r="K236" s="28"/>
      <c r="L236" s="28"/>
      <c r="M236" s="73"/>
      <c r="N236" s="28"/>
      <c r="O236" s="28"/>
      <c r="P236" s="72"/>
      <c r="Q236" s="28"/>
      <c r="R236" s="28"/>
      <c r="S236" s="79"/>
      <c r="T236" s="75"/>
      <c r="U236" s="33"/>
      <c r="V236" s="75"/>
      <c r="W236" s="135"/>
      <c r="X236" s="33"/>
      <c r="Y236" s="136"/>
      <c r="Z236" s="105"/>
      <c r="AA236" s="76"/>
      <c r="AB236" s="140"/>
      <c r="AC236" s="140"/>
      <c r="AD236" s="140"/>
      <c r="AE236" s="157"/>
      <c r="AF236" s="157"/>
      <c r="AG236" s="141"/>
      <c r="AH236" s="142"/>
    </row>
    <row r="237" spans="1:34" s="90" customFormat="1" ht="75.95" customHeight="1" x14ac:dyDescent="0.65">
      <c r="A237" s="81"/>
      <c r="B237" s="178"/>
      <c r="C237" s="86" t="s">
        <v>414</v>
      </c>
      <c r="D237" s="77"/>
      <c r="E237" s="77"/>
      <c r="F237" s="86"/>
      <c r="G237" s="86"/>
      <c r="H237" s="86"/>
      <c r="I237" s="87" t="s">
        <v>415</v>
      </c>
      <c r="J237" s="88"/>
      <c r="K237" s="88"/>
      <c r="L237" s="88"/>
      <c r="M237" s="88"/>
      <c r="N237" s="88" t="s">
        <v>391</v>
      </c>
      <c r="O237" s="86" t="s">
        <v>416</v>
      </c>
      <c r="P237" s="87" t="s">
        <v>387</v>
      </c>
      <c r="Q237" s="88"/>
      <c r="R237" s="88"/>
      <c r="S237" s="88"/>
      <c r="T237" s="87"/>
      <c r="U237" s="138"/>
      <c r="V237" s="80"/>
      <c r="W237" s="86" t="s">
        <v>417</v>
      </c>
      <c r="X237" s="138"/>
      <c r="Y237" s="80"/>
      <c r="Z237" s="137"/>
      <c r="AA237" s="211"/>
      <c r="AB237" s="104"/>
      <c r="AC237" s="104"/>
      <c r="AD237" s="104"/>
      <c r="AE237" s="104"/>
      <c r="AF237" s="103"/>
      <c r="AG237" s="158"/>
      <c r="AH237" s="143"/>
    </row>
    <row r="238" spans="1:34" s="95" customFormat="1" ht="75.95" customHeight="1" x14ac:dyDescent="0.7">
      <c r="A238" s="81"/>
      <c r="B238" s="166"/>
      <c r="C238" s="91" t="s">
        <v>413</v>
      </c>
      <c r="D238" s="78"/>
      <c r="E238" s="78"/>
      <c r="F238" s="91"/>
      <c r="G238" s="91"/>
      <c r="H238" s="92" t="s">
        <v>411</v>
      </c>
      <c r="J238" s="91"/>
      <c r="K238" s="91"/>
      <c r="L238" s="91"/>
      <c r="M238" s="91"/>
      <c r="N238" s="91"/>
      <c r="O238" s="91" t="s">
        <v>392</v>
      </c>
      <c r="P238" s="92" t="s">
        <v>37</v>
      </c>
      <c r="Q238" s="91"/>
      <c r="R238" s="91"/>
      <c r="S238" s="93"/>
      <c r="T238" s="94"/>
      <c r="U238" s="33"/>
      <c r="V238" s="75"/>
      <c r="W238" s="91" t="s">
        <v>386</v>
      </c>
      <c r="X238" s="33"/>
      <c r="Y238" s="75"/>
      <c r="Z238" s="105"/>
      <c r="AA238" s="82"/>
      <c r="AB238" s="139"/>
      <c r="AC238" s="139"/>
      <c r="AD238" s="139"/>
      <c r="AE238" s="139"/>
      <c r="AF238" s="140"/>
      <c r="AG238" s="141"/>
      <c r="AH238" s="143"/>
    </row>
    <row r="239" spans="1:34" ht="75.95" customHeight="1" x14ac:dyDescent="0.45">
      <c r="B239" s="166"/>
      <c r="Y239" s="75"/>
      <c r="AF239" s="140"/>
      <c r="AG239" s="141"/>
    </row>
    <row r="240" spans="1:34" ht="75.95" customHeight="1" x14ac:dyDescent="0.45">
      <c r="B240" s="166"/>
      <c r="Y240" s="75"/>
      <c r="AF240" s="140"/>
      <c r="AG240" s="141"/>
    </row>
    <row r="241" spans="2:33" ht="75.95" customHeight="1" x14ac:dyDescent="0.45">
      <c r="B241" s="166"/>
      <c r="Y241" s="75"/>
      <c r="AF241" s="140"/>
      <c r="AG241" s="141"/>
    </row>
    <row r="242" spans="2:33" ht="75.95" customHeight="1" x14ac:dyDescent="0.45">
      <c r="B242" s="166"/>
      <c r="Y242" s="75"/>
      <c r="AF242" s="140"/>
      <c r="AG242" s="141"/>
    </row>
    <row r="243" spans="2:33" ht="75.95" customHeight="1" x14ac:dyDescent="0.45">
      <c r="B243" s="166"/>
      <c r="Y243" s="75"/>
      <c r="AF243" s="140"/>
      <c r="AG243" s="141"/>
    </row>
    <row r="244" spans="2:33" ht="75.95" customHeight="1" x14ac:dyDescent="0.45">
      <c r="B244" s="166"/>
      <c r="Y244" s="75"/>
      <c r="AF244" s="140"/>
      <c r="AG244" s="141"/>
    </row>
    <row r="245" spans="2:33" ht="75.95" customHeight="1" x14ac:dyDescent="0.45">
      <c r="B245" s="166"/>
      <c r="Y245" s="75"/>
      <c r="AF245" s="140"/>
      <c r="AG245" s="141"/>
    </row>
    <row r="246" spans="2:33" ht="75.95" customHeight="1" x14ac:dyDescent="0.45">
      <c r="B246" s="166"/>
      <c r="Y246" s="75"/>
      <c r="AF246" s="140"/>
      <c r="AG246" s="141"/>
    </row>
    <row r="247" spans="2:33" ht="75.95" customHeight="1" x14ac:dyDescent="0.45">
      <c r="B247" s="166"/>
      <c r="Y247" s="75"/>
      <c r="AF247" s="140"/>
      <c r="AG247" s="141"/>
    </row>
    <row r="248" spans="2:33" ht="75.95" customHeight="1" x14ac:dyDescent="0.45">
      <c r="B248" s="166"/>
      <c r="Y248" s="75"/>
      <c r="AF248" s="140"/>
      <c r="AG248" s="141"/>
    </row>
    <row r="249" spans="2:33" ht="75.95" customHeight="1" x14ac:dyDescent="0.45">
      <c r="B249" s="166"/>
      <c r="Y249" s="75"/>
      <c r="AF249" s="140"/>
      <c r="AG249" s="141"/>
    </row>
    <row r="250" spans="2:33" ht="75.95" customHeight="1" x14ac:dyDescent="0.45">
      <c r="B250" s="166"/>
      <c r="Y250" s="75"/>
      <c r="AF250" s="140"/>
      <c r="AG250" s="141"/>
    </row>
    <row r="251" spans="2:33" ht="75.95" customHeight="1" x14ac:dyDescent="0.45">
      <c r="B251" s="166"/>
      <c r="Y251" s="75"/>
      <c r="AF251" s="140"/>
      <c r="AG251" s="141"/>
    </row>
    <row r="252" spans="2:33" ht="75.95" customHeight="1" x14ac:dyDescent="0.45">
      <c r="B252" s="166"/>
      <c r="Y252" s="75"/>
      <c r="AF252" s="140"/>
      <c r="AG252" s="141"/>
    </row>
    <row r="253" spans="2:33" ht="75.95" customHeight="1" x14ac:dyDescent="0.45">
      <c r="B253" s="166"/>
      <c r="Y253" s="75"/>
      <c r="AF253" s="140"/>
      <c r="AG253" s="141"/>
    </row>
    <row r="254" spans="2:33" ht="75.95" customHeight="1" x14ac:dyDescent="0.45">
      <c r="B254" s="166"/>
      <c r="Y254" s="75"/>
      <c r="AF254" s="140"/>
      <c r="AG254" s="141"/>
    </row>
    <row r="255" spans="2:33" ht="75.95" customHeight="1" x14ac:dyDescent="0.45">
      <c r="B255" s="166"/>
      <c r="Y255" s="75"/>
      <c r="AF255" s="140"/>
      <c r="AG255" s="141"/>
    </row>
    <row r="256" spans="2:33" ht="13.5" customHeight="1" x14ac:dyDescent="0.45">
      <c r="B256" s="166"/>
      <c r="Y256" s="75"/>
      <c r="AF256" s="140"/>
      <c r="AG256" s="141"/>
    </row>
    <row r="257" spans="2:33" ht="13.5" customHeight="1" x14ac:dyDescent="0.45">
      <c r="B257" s="166"/>
      <c r="Y257" s="75"/>
      <c r="AF257" s="140"/>
      <c r="AG257" s="141"/>
    </row>
    <row r="258" spans="2:33" ht="13.5" customHeight="1" x14ac:dyDescent="0.45">
      <c r="B258" s="166"/>
      <c r="Y258" s="75"/>
      <c r="AF258" s="140"/>
      <c r="AG258" s="141"/>
    </row>
    <row r="259" spans="2:33" ht="13.5" customHeight="1" x14ac:dyDescent="0.45">
      <c r="B259" s="166"/>
      <c r="Y259" s="75"/>
      <c r="AF259" s="140"/>
      <c r="AG259" s="141"/>
    </row>
    <row r="260" spans="2:33" ht="13.5" customHeight="1" x14ac:dyDescent="0.45">
      <c r="B260" s="166"/>
      <c r="Y260" s="75"/>
      <c r="AF260" s="140"/>
      <c r="AG260" s="141"/>
    </row>
    <row r="261" spans="2:33" ht="13.5" customHeight="1" x14ac:dyDescent="0.45">
      <c r="B261" s="166"/>
      <c r="Y261" s="75"/>
      <c r="AF261" s="140"/>
      <c r="AG261" s="141"/>
    </row>
    <row r="262" spans="2:33" ht="13.5" customHeight="1" x14ac:dyDescent="0.45">
      <c r="B262" s="166"/>
      <c r="Y262" s="75"/>
      <c r="AF262" s="140"/>
      <c r="AG262" s="141"/>
    </row>
    <row r="263" spans="2:33" ht="13.5" customHeight="1" x14ac:dyDescent="0.45">
      <c r="B263" s="166"/>
      <c r="Y263" s="75"/>
      <c r="AF263" s="140"/>
      <c r="AG263" s="141"/>
    </row>
    <row r="264" spans="2:33" ht="13.5" customHeight="1" x14ac:dyDescent="0.45">
      <c r="B264" s="166"/>
      <c r="Y264" s="75"/>
      <c r="AF264" s="140"/>
      <c r="AG264" s="141"/>
    </row>
    <row r="265" spans="2:33" ht="13.5" customHeight="1" x14ac:dyDescent="0.45">
      <c r="B265" s="166"/>
      <c r="Y265" s="75"/>
      <c r="AF265" s="140"/>
      <c r="AG265" s="141"/>
    </row>
    <row r="266" spans="2:33" ht="13.5" customHeight="1" x14ac:dyDescent="0.45">
      <c r="B266" s="166"/>
      <c r="Y266" s="75"/>
      <c r="AF266" s="140"/>
      <c r="AG266" s="141"/>
    </row>
    <row r="267" spans="2:33" ht="13.5" customHeight="1" x14ac:dyDescent="0.45">
      <c r="B267" s="166"/>
      <c r="Y267" s="75"/>
      <c r="AF267" s="140"/>
      <c r="AG267" s="141"/>
    </row>
    <row r="268" spans="2:33" ht="13.5" customHeight="1" x14ac:dyDescent="0.45">
      <c r="B268" s="166"/>
      <c r="Y268" s="75"/>
      <c r="AF268" s="140"/>
      <c r="AG268" s="141"/>
    </row>
    <row r="269" spans="2:33" ht="13.5" customHeight="1" x14ac:dyDescent="0.45">
      <c r="B269" s="166"/>
      <c r="Y269" s="75"/>
      <c r="AF269" s="140"/>
      <c r="AG269" s="141"/>
    </row>
    <row r="270" spans="2:33" ht="13.5" customHeight="1" x14ac:dyDescent="0.45">
      <c r="B270" s="166"/>
      <c r="Y270" s="75"/>
      <c r="AF270" s="140"/>
      <c r="AG270" s="141"/>
    </row>
    <row r="271" spans="2:33" ht="13.5" customHeight="1" x14ac:dyDescent="0.45">
      <c r="B271" s="166"/>
      <c r="Y271" s="75"/>
      <c r="AF271" s="140"/>
      <c r="AG271" s="141"/>
    </row>
    <row r="272" spans="2:33" ht="13.5" customHeight="1" x14ac:dyDescent="0.45">
      <c r="B272" s="166"/>
      <c r="Y272" s="75"/>
      <c r="AF272" s="140"/>
      <c r="AG272" s="141"/>
    </row>
    <row r="273" spans="2:33" ht="13.5" customHeight="1" x14ac:dyDescent="0.45">
      <c r="B273" s="166"/>
      <c r="Y273" s="75"/>
      <c r="AF273" s="140"/>
      <c r="AG273" s="141"/>
    </row>
    <row r="274" spans="2:33" ht="13.5" customHeight="1" x14ac:dyDescent="0.45">
      <c r="B274" s="166"/>
      <c r="Y274" s="75"/>
      <c r="AF274" s="140"/>
      <c r="AG274" s="141"/>
    </row>
    <row r="275" spans="2:33" ht="13.5" customHeight="1" x14ac:dyDescent="0.45">
      <c r="B275" s="166"/>
      <c r="Y275" s="75"/>
      <c r="AF275" s="140"/>
      <c r="AG275" s="141"/>
    </row>
    <row r="276" spans="2:33" ht="13.5" customHeight="1" x14ac:dyDescent="0.45">
      <c r="B276" s="166"/>
      <c r="Y276" s="75"/>
      <c r="AF276" s="140"/>
      <c r="AG276" s="141"/>
    </row>
    <row r="277" spans="2:33" ht="13.5" customHeight="1" x14ac:dyDescent="0.45">
      <c r="B277" s="166"/>
      <c r="Y277" s="75"/>
      <c r="AF277" s="140"/>
      <c r="AG277" s="141"/>
    </row>
    <row r="278" spans="2:33" ht="13.5" customHeight="1" x14ac:dyDescent="0.45">
      <c r="B278" s="166"/>
      <c r="Y278" s="75"/>
      <c r="AF278" s="140"/>
      <c r="AG278" s="141"/>
    </row>
    <row r="279" spans="2:33" ht="13.5" customHeight="1" x14ac:dyDescent="0.45">
      <c r="B279" s="166"/>
      <c r="Y279" s="75"/>
      <c r="AF279" s="140"/>
      <c r="AG279" s="141"/>
    </row>
    <row r="280" spans="2:33" ht="13.5" customHeight="1" x14ac:dyDescent="0.45">
      <c r="B280" s="166"/>
      <c r="Y280" s="75"/>
      <c r="AF280" s="140"/>
      <c r="AG280" s="141"/>
    </row>
    <row r="281" spans="2:33" ht="13.5" customHeight="1" x14ac:dyDescent="0.45">
      <c r="B281" s="166"/>
      <c r="Y281" s="75"/>
      <c r="AF281" s="140"/>
      <c r="AG281" s="141"/>
    </row>
    <row r="282" spans="2:33" ht="13.5" customHeight="1" x14ac:dyDescent="0.45">
      <c r="B282" s="166"/>
      <c r="Y282" s="75"/>
      <c r="AF282" s="140"/>
      <c r="AG282" s="141"/>
    </row>
    <row r="283" spans="2:33" ht="13.5" customHeight="1" x14ac:dyDescent="0.45">
      <c r="B283" s="166"/>
      <c r="Y283" s="75"/>
      <c r="AF283" s="140"/>
      <c r="AG283" s="141"/>
    </row>
    <row r="284" spans="2:33" ht="13.5" customHeight="1" x14ac:dyDescent="0.45">
      <c r="B284" s="166"/>
      <c r="Y284" s="75"/>
      <c r="AF284" s="140"/>
      <c r="AG284" s="141"/>
    </row>
    <row r="285" spans="2:33" ht="13.5" customHeight="1" x14ac:dyDescent="0.45">
      <c r="B285" s="166"/>
      <c r="Y285" s="75"/>
      <c r="AF285" s="140"/>
      <c r="AG285" s="141"/>
    </row>
    <row r="286" spans="2:33" ht="13.5" customHeight="1" x14ac:dyDescent="0.45">
      <c r="B286" s="166"/>
      <c r="Y286" s="75"/>
      <c r="AF286" s="140"/>
      <c r="AG286" s="141"/>
    </row>
    <row r="287" spans="2:33" ht="13.5" customHeight="1" x14ac:dyDescent="0.45">
      <c r="B287" s="166"/>
      <c r="Y287" s="75"/>
      <c r="AF287" s="140"/>
      <c r="AG287" s="141"/>
    </row>
    <row r="288" spans="2:33" ht="13.5" customHeight="1" x14ac:dyDescent="0.45">
      <c r="B288" s="166"/>
      <c r="Y288" s="75"/>
      <c r="AF288" s="140"/>
      <c r="AG288" s="141"/>
    </row>
    <row r="289" spans="2:33" ht="13.5" customHeight="1" x14ac:dyDescent="0.45">
      <c r="B289" s="166"/>
      <c r="Y289" s="75"/>
      <c r="AF289" s="140"/>
      <c r="AG289" s="141"/>
    </row>
    <row r="290" spans="2:33" ht="13.5" customHeight="1" x14ac:dyDescent="0.45">
      <c r="B290" s="166"/>
      <c r="Y290" s="75"/>
      <c r="AF290" s="140"/>
      <c r="AG290" s="141"/>
    </row>
    <row r="291" spans="2:33" ht="13.5" customHeight="1" x14ac:dyDescent="0.45">
      <c r="B291" s="166"/>
      <c r="Y291" s="75"/>
      <c r="AF291" s="140"/>
      <c r="AG291" s="141"/>
    </row>
    <row r="292" spans="2:33" ht="13.5" customHeight="1" x14ac:dyDescent="0.45">
      <c r="B292" s="166"/>
      <c r="Y292" s="75"/>
      <c r="AF292" s="140"/>
      <c r="AG292" s="141"/>
    </row>
    <row r="293" spans="2:33" ht="13.5" customHeight="1" x14ac:dyDescent="0.45">
      <c r="B293" s="166"/>
      <c r="Y293" s="75"/>
      <c r="AF293" s="140"/>
      <c r="AG293" s="141"/>
    </row>
    <row r="294" spans="2:33" ht="13.5" customHeight="1" x14ac:dyDescent="0.45">
      <c r="B294" s="166"/>
      <c r="Y294" s="75"/>
      <c r="AF294" s="140"/>
      <c r="AG294" s="141"/>
    </row>
    <row r="295" spans="2:33" ht="13.5" customHeight="1" x14ac:dyDescent="0.45">
      <c r="B295" s="166"/>
      <c r="Y295" s="75"/>
      <c r="AF295" s="140"/>
      <c r="AG295" s="141"/>
    </row>
    <row r="296" spans="2:33" ht="13.5" customHeight="1" x14ac:dyDescent="0.45">
      <c r="B296" s="166"/>
      <c r="Y296" s="75"/>
      <c r="AF296" s="140"/>
      <c r="AG296" s="141"/>
    </row>
    <row r="297" spans="2:33" ht="13.5" customHeight="1" x14ac:dyDescent="0.45">
      <c r="B297" s="166"/>
      <c r="Y297" s="75"/>
      <c r="AF297" s="140"/>
      <c r="AG297" s="141"/>
    </row>
    <row r="298" spans="2:33" ht="13.5" customHeight="1" x14ac:dyDescent="0.45">
      <c r="B298" s="166"/>
      <c r="Y298" s="75"/>
      <c r="AF298" s="140"/>
      <c r="AG298" s="141"/>
    </row>
    <row r="299" spans="2:33" ht="13.5" customHeight="1" x14ac:dyDescent="0.45">
      <c r="B299" s="166"/>
      <c r="Y299" s="75"/>
      <c r="AF299" s="140"/>
      <c r="AG299" s="141"/>
    </row>
    <row r="300" spans="2:33" ht="13.5" customHeight="1" x14ac:dyDescent="0.45">
      <c r="B300" s="166"/>
      <c r="Y300" s="75"/>
      <c r="AF300" s="140"/>
      <c r="AG300" s="141"/>
    </row>
    <row r="301" spans="2:33" ht="13.5" customHeight="1" x14ac:dyDescent="0.45">
      <c r="B301" s="166"/>
      <c r="Y301" s="75"/>
      <c r="AF301" s="140"/>
      <c r="AG301" s="141"/>
    </row>
    <row r="302" spans="2:33" ht="13.5" customHeight="1" x14ac:dyDescent="0.45">
      <c r="B302" s="166"/>
      <c r="Y302" s="75"/>
      <c r="AF302" s="140"/>
      <c r="AG302" s="141"/>
    </row>
    <row r="303" spans="2:33" ht="13.5" customHeight="1" x14ac:dyDescent="0.45">
      <c r="B303" s="166"/>
      <c r="Y303" s="75"/>
      <c r="AF303" s="140"/>
      <c r="AG303" s="141"/>
    </row>
    <row r="304" spans="2:33" ht="13.5" customHeight="1" x14ac:dyDescent="0.45">
      <c r="B304" s="166"/>
      <c r="Y304" s="75"/>
      <c r="AF304" s="140"/>
      <c r="AG304" s="141"/>
    </row>
    <row r="305" spans="2:33" ht="13.5" customHeight="1" x14ac:dyDescent="0.45">
      <c r="B305" s="166"/>
      <c r="Y305" s="75"/>
      <c r="AF305" s="140"/>
      <c r="AG305" s="141"/>
    </row>
    <row r="306" spans="2:33" ht="13.5" customHeight="1" x14ac:dyDescent="0.45">
      <c r="B306" s="166"/>
      <c r="Y306" s="75"/>
      <c r="AF306" s="140"/>
      <c r="AG306" s="141"/>
    </row>
    <row r="307" spans="2:33" ht="13.5" customHeight="1" x14ac:dyDescent="0.45">
      <c r="B307" s="166"/>
      <c r="Y307" s="75"/>
      <c r="AF307" s="140"/>
      <c r="AG307" s="141"/>
    </row>
    <row r="308" spans="2:33" ht="13.5" customHeight="1" x14ac:dyDescent="0.45">
      <c r="B308" s="166"/>
      <c r="Y308" s="75"/>
      <c r="AF308" s="140"/>
      <c r="AG308" s="141"/>
    </row>
    <row r="309" spans="2:33" ht="13.5" customHeight="1" x14ac:dyDescent="0.45">
      <c r="B309" s="166"/>
      <c r="Y309" s="75"/>
      <c r="AF309" s="140"/>
      <c r="AG309" s="141"/>
    </row>
    <row r="310" spans="2:33" ht="13.5" customHeight="1" x14ac:dyDescent="0.45">
      <c r="B310" s="166"/>
      <c r="Y310" s="75"/>
      <c r="AF310" s="140"/>
      <c r="AG310" s="141"/>
    </row>
    <row r="311" spans="2:33" ht="13.5" customHeight="1" x14ac:dyDescent="0.45">
      <c r="B311" s="166"/>
      <c r="Y311" s="75"/>
      <c r="AF311" s="140"/>
      <c r="AG311" s="141"/>
    </row>
    <row r="312" spans="2:33" ht="13.5" customHeight="1" x14ac:dyDescent="0.45">
      <c r="B312" s="166"/>
      <c r="Y312" s="75"/>
      <c r="AF312" s="140"/>
      <c r="AG312" s="141"/>
    </row>
    <row r="313" spans="2:33" ht="13.5" customHeight="1" x14ac:dyDescent="0.45">
      <c r="B313" s="166"/>
      <c r="Y313" s="75"/>
      <c r="AF313" s="140"/>
      <c r="AG313" s="141"/>
    </row>
    <row r="314" spans="2:33" ht="13.5" customHeight="1" x14ac:dyDescent="0.45">
      <c r="B314" s="166"/>
      <c r="Y314" s="75"/>
      <c r="AF314" s="140"/>
      <c r="AG314" s="141"/>
    </row>
    <row r="315" spans="2:33" ht="13.5" customHeight="1" x14ac:dyDescent="0.45">
      <c r="B315" s="166"/>
      <c r="Y315" s="75"/>
      <c r="AF315" s="140"/>
      <c r="AG315" s="141"/>
    </row>
    <row r="316" spans="2:33" ht="13.5" customHeight="1" x14ac:dyDescent="0.45">
      <c r="B316" s="166"/>
      <c r="Y316" s="75"/>
      <c r="AF316" s="140"/>
      <c r="AG316" s="141"/>
    </row>
    <row r="317" spans="2:33" ht="13.5" customHeight="1" x14ac:dyDescent="0.45">
      <c r="B317" s="166"/>
      <c r="Y317" s="75"/>
      <c r="AF317" s="140"/>
      <c r="AG317" s="141"/>
    </row>
    <row r="318" spans="2:33" ht="13.5" customHeight="1" x14ac:dyDescent="0.45">
      <c r="B318" s="166"/>
      <c r="Y318" s="75"/>
      <c r="AF318" s="140"/>
      <c r="AG318" s="141"/>
    </row>
    <row r="319" spans="2:33" ht="13.5" customHeight="1" x14ac:dyDescent="0.45">
      <c r="B319" s="166"/>
      <c r="Y319" s="75"/>
      <c r="AF319" s="140"/>
      <c r="AG319" s="141"/>
    </row>
    <row r="320" spans="2:33" ht="13.5" customHeight="1" x14ac:dyDescent="0.45">
      <c r="B320" s="166"/>
      <c r="Y320" s="75"/>
      <c r="AF320" s="140"/>
      <c r="AG320" s="141"/>
    </row>
    <row r="321" spans="2:33" ht="13.5" customHeight="1" x14ac:dyDescent="0.45">
      <c r="B321" s="166"/>
      <c r="Y321" s="75"/>
      <c r="AF321" s="140"/>
      <c r="AG321" s="141"/>
    </row>
    <row r="322" spans="2:33" ht="13.5" customHeight="1" x14ac:dyDescent="0.45">
      <c r="B322" s="166"/>
      <c r="Y322" s="75"/>
      <c r="AF322" s="140"/>
      <c r="AG322" s="141"/>
    </row>
    <row r="323" spans="2:33" ht="13.5" customHeight="1" x14ac:dyDescent="0.45">
      <c r="B323" s="166"/>
      <c r="Y323" s="75"/>
      <c r="AF323" s="140"/>
      <c r="AG323" s="141"/>
    </row>
    <row r="324" spans="2:33" ht="13.5" customHeight="1" x14ac:dyDescent="0.45">
      <c r="B324" s="166"/>
      <c r="Y324" s="75"/>
      <c r="AF324" s="140"/>
      <c r="AG324" s="141"/>
    </row>
    <row r="325" spans="2:33" ht="13.5" customHeight="1" x14ac:dyDescent="0.45">
      <c r="B325" s="166"/>
      <c r="Y325" s="75"/>
      <c r="AF325" s="140"/>
      <c r="AG325" s="141"/>
    </row>
    <row r="326" spans="2:33" ht="13.5" customHeight="1" x14ac:dyDescent="0.45">
      <c r="B326" s="166"/>
      <c r="Y326" s="75"/>
      <c r="AF326" s="140"/>
      <c r="AG326" s="141"/>
    </row>
    <row r="327" spans="2:33" ht="13.5" customHeight="1" x14ac:dyDescent="0.45">
      <c r="B327" s="166"/>
      <c r="Y327" s="75"/>
      <c r="AF327" s="140"/>
      <c r="AG327" s="141"/>
    </row>
    <row r="328" spans="2:33" ht="13.5" customHeight="1" x14ac:dyDescent="0.45">
      <c r="B328" s="166"/>
      <c r="Y328" s="75"/>
      <c r="AF328" s="140"/>
      <c r="AG328" s="141"/>
    </row>
    <row r="329" spans="2:33" ht="13.5" customHeight="1" x14ac:dyDescent="0.45">
      <c r="B329" s="166"/>
      <c r="Y329" s="75"/>
      <c r="AF329" s="140"/>
      <c r="AG329" s="141"/>
    </row>
    <row r="330" spans="2:33" ht="13.5" customHeight="1" x14ac:dyDescent="0.45">
      <c r="B330" s="166"/>
      <c r="Y330" s="75"/>
      <c r="AF330" s="140"/>
      <c r="AG330" s="141"/>
    </row>
    <row r="331" spans="2:33" ht="13.5" customHeight="1" x14ac:dyDescent="0.45">
      <c r="B331" s="166"/>
      <c r="Y331" s="75"/>
      <c r="AF331" s="140"/>
      <c r="AG331" s="141"/>
    </row>
    <row r="332" spans="2:33" ht="13.5" customHeight="1" x14ac:dyDescent="0.45">
      <c r="B332" s="166"/>
      <c r="Y332" s="75"/>
      <c r="AF332" s="140"/>
      <c r="AG332" s="141"/>
    </row>
    <row r="333" spans="2:33" ht="13.5" customHeight="1" x14ac:dyDescent="0.45">
      <c r="B333" s="166"/>
      <c r="Y333" s="75"/>
      <c r="AF333" s="140"/>
      <c r="AG333" s="141"/>
    </row>
    <row r="334" spans="2:33" ht="13.5" customHeight="1" x14ac:dyDescent="0.45">
      <c r="B334" s="166"/>
      <c r="Y334" s="75"/>
      <c r="AF334" s="140"/>
      <c r="AG334" s="141"/>
    </row>
    <row r="335" spans="2:33" ht="13.5" customHeight="1" x14ac:dyDescent="0.45">
      <c r="B335" s="166"/>
      <c r="Y335" s="75"/>
      <c r="AF335" s="140"/>
      <c r="AG335" s="141"/>
    </row>
    <row r="336" spans="2:33" ht="13.5" customHeight="1" x14ac:dyDescent="0.45">
      <c r="B336" s="166"/>
      <c r="Y336" s="75"/>
      <c r="AF336" s="140"/>
      <c r="AG336" s="141"/>
    </row>
    <row r="337" spans="2:33" ht="13.5" customHeight="1" x14ac:dyDescent="0.45">
      <c r="B337" s="166"/>
      <c r="Y337" s="75"/>
      <c r="AF337" s="140"/>
      <c r="AG337" s="141"/>
    </row>
    <row r="338" spans="2:33" ht="13.5" customHeight="1" x14ac:dyDescent="0.45">
      <c r="B338" s="166"/>
      <c r="Y338" s="75"/>
      <c r="AF338" s="140"/>
      <c r="AG338" s="141"/>
    </row>
    <row r="339" spans="2:33" ht="13.5" customHeight="1" x14ac:dyDescent="0.45">
      <c r="B339" s="166"/>
      <c r="Y339" s="75"/>
      <c r="AF339" s="140"/>
      <c r="AG339" s="141"/>
    </row>
    <row r="340" spans="2:33" ht="13.5" customHeight="1" x14ac:dyDescent="0.45">
      <c r="B340" s="166"/>
      <c r="Y340" s="75"/>
      <c r="AF340" s="140"/>
      <c r="AG340" s="141"/>
    </row>
    <row r="341" spans="2:33" ht="13.5" customHeight="1" x14ac:dyDescent="0.45">
      <c r="B341" s="166"/>
      <c r="Y341" s="75"/>
      <c r="AF341" s="140"/>
      <c r="AG341" s="141"/>
    </row>
    <row r="342" spans="2:33" ht="13.5" customHeight="1" x14ac:dyDescent="0.45">
      <c r="B342" s="166"/>
      <c r="Y342" s="75"/>
      <c r="AF342" s="140"/>
      <c r="AG342" s="141"/>
    </row>
    <row r="343" spans="2:33" ht="13.5" customHeight="1" x14ac:dyDescent="0.45">
      <c r="B343" s="166"/>
      <c r="Y343" s="75"/>
      <c r="AF343" s="140"/>
      <c r="AG343" s="141"/>
    </row>
    <row r="344" spans="2:33" ht="13.5" customHeight="1" x14ac:dyDescent="0.45">
      <c r="B344" s="166"/>
      <c r="Y344" s="75"/>
      <c r="AF344" s="140"/>
      <c r="AG344" s="141"/>
    </row>
    <row r="345" spans="2:33" ht="13.5" customHeight="1" x14ac:dyDescent="0.45">
      <c r="B345" s="166"/>
      <c r="Y345" s="75"/>
      <c r="AF345" s="140"/>
      <c r="AG345" s="141"/>
    </row>
    <row r="346" spans="2:33" ht="13.5" customHeight="1" x14ac:dyDescent="0.45">
      <c r="B346" s="166"/>
      <c r="Y346" s="75"/>
      <c r="AF346" s="140"/>
      <c r="AG346" s="141"/>
    </row>
    <row r="347" spans="2:33" ht="13.5" customHeight="1" x14ac:dyDescent="0.45">
      <c r="B347" s="166"/>
      <c r="Y347" s="75"/>
      <c r="AF347" s="140"/>
      <c r="AG347" s="141"/>
    </row>
    <row r="348" spans="2:33" ht="13.5" customHeight="1" x14ac:dyDescent="0.45">
      <c r="B348" s="166"/>
      <c r="Y348" s="75"/>
      <c r="AF348" s="140"/>
      <c r="AG348" s="141"/>
    </row>
    <row r="349" spans="2:33" ht="13.5" customHeight="1" x14ac:dyDescent="0.45">
      <c r="B349" s="166"/>
      <c r="Y349" s="75"/>
      <c r="AF349" s="140"/>
      <c r="AG349" s="141"/>
    </row>
    <row r="350" spans="2:33" ht="13.5" customHeight="1" x14ac:dyDescent="0.45">
      <c r="B350" s="166"/>
      <c r="Y350" s="75"/>
      <c r="AF350" s="140"/>
      <c r="AG350" s="141"/>
    </row>
    <row r="351" spans="2:33" ht="13.5" customHeight="1" x14ac:dyDescent="0.45">
      <c r="B351" s="166"/>
      <c r="Y351" s="75"/>
      <c r="AF351" s="140"/>
      <c r="AG351" s="141"/>
    </row>
    <row r="352" spans="2:33" ht="13.5" customHeight="1" x14ac:dyDescent="0.45">
      <c r="B352" s="166"/>
      <c r="Y352" s="75"/>
      <c r="AF352" s="140"/>
      <c r="AG352" s="141"/>
    </row>
    <row r="353" spans="2:33" ht="13.5" customHeight="1" x14ac:dyDescent="0.45">
      <c r="B353" s="166"/>
      <c r="Y353" s="75"/>
      <c r="AF353" s="140"/>
      <c r="AG353" s="141"/>
    </row>
    <row r="354" spans="2:33" ht="13.5" customHeight="1" x14ac:dyDescent="0.45">
      <c r="B354" s="166"/>
      <c r="Y354" s="75"/>
      <c r="AF354" s="140"/>
      <c r="AG354" s="141"/>
    </row>
    <row r="355" spans="2:33" ht="13.5" customHeight="1" x14ac:dyDescent="0.45">
      <c r="B355" s="166"/>
      <c r="Y355" s="75"/>
      <c r="AF355" s="140"/>
      <c r="AG355" s="141"/>
    </row>
    <row r="356" spans="2:33" ht="13.5" customHeight="1" x14ac:dyDescent="0.45">
      <c r="B356" s="166"/>
      <c r="Y356" s="75"/>
      <c r="AF356" s="140"/>
      <c r="AG356" s="141"/>
    </row>
    <row r="357" spans="2:33" ht="13.5" customHeight="1" x14ac:dyDescent="0.45">
      <c r="B357" s="166"/>
      <c r="Y357" s="75"/>
      <c r="AF357" s="140"/>
      <c r="AG357" s="141"/>
    </row>
    <row r="358" spans="2:33" ht="13.5" customHeight="1" x14ac:dyDescent="0.45">
      <c r="B358" s="166"/>
      <c r="Y358" s="75"/>
      <c r="AF358" s="140"/>
      <c r="AG358" s="141"/>
    </row>
    <row r="359" spans="2:33" ht="13.5" customHeight="1" x14ac:dyDescent="0.45">
      <c r="B359" s="166"/>
      <c r="Y359" s="75"/>
      <c r="AF359" s="140"/>
      <c r="AG359" s="141"/>
    </row>
    <row r="360" spans="2:33" ht="13.5" customHeight="1" x14ac:dyDescent="0.45">
      <c r="B360" s="166"/>
      <c r="Y360" s="75"/>
      <c r="AF360" s="140"/>
      <c r="AG360" s="141"/>
    </row>
    <row r="361" spans="2:33" ht="13.5" customHeight="1" x14ac:dyDescent="0.45">
      <c r="B361" s="166"/>
      <c r="Y361" s="75"/>
      <c r="AF361" s="140"/>
      <c r="AG361" s="141"/>
    </row>
    <row r="362" spans="2:33" ht="13.5" customHeight="1" x14ac:dyDescent="0.45">
      <c r="B362" s="166"/>
      <c r="Y362" s="75"/>
      <c r="AF362" s="140"/>
      <c r="AG362" s="141"/>
    </row>
    <row r="363" spans="2:33" ht="13.5" customHeight="1" x14ac:dyDescent="0.45">
      <c r="B363" s="166"/>
      <c r="Y363" s="75"/>
      <c r="AF363" s="140"/>
      <c r="AG363" s="141"/>
    </row>
    <row r="364" spans="2:33" ht="13.5" customHeight="1" x14ac:dyDescent="0.45">
      <c r="B364" s="166"/>
      <c r="Y364" s="75"/>
      <c r="AF364" s="140"/>
      <c r="AG364" s="141"/>
    </row>
    <row r="365" spans="2:33" ht="13.5" customHeight="1" x14ac:dyDescent="0.45">
      <c r="B365" s="166"/>
      <c r="Y365" s="75"/>
      <c r="AF365" s="140"/>
      <c r="AG365" s="141"/>
    </row>
    <row r="366" spans="2:33" ht="13.5" customHeight="1" x14ac:dyDescent="0.45">
      <c r="B366" s="166"/>
      <c r="Y366" s="75"/>
      <c r="AF366" s="140"/>
      <c r="AG366" s="141"/>
    </row>
    <row r="367" spans="2:33" ht="13.5" customHeight="1" x14ac:dyDescent="0.45">
      <c r="B367" s="166"/>
      <c r="Y367" s="75"/>
      <c r="AF367" s="140"/>
      <c r="AG367" s="141"/>
    </row>
    <row r="368" spans="2:33" ht="13.5" customHeight="1" x14ac:dyDescent="0.45">
      <c r="B368" s="166"/>
      <c r="Y368" s="75"/>
      <c r="AF368" s="140"/>
      <c r="AG368" s="141"/>
    </row>
    <row r="369" spans="2:33" ht="13.5" customHeight="1" x14ac:dyDescent="0.45">
      <c r="B369" s="166"/>
      <c r="Y369" s="75"/>
      <c r="AF369" s="140"/>
      <c r="AG369" s="141"/>
    </row>
    <row r="370" spans="2:33" ht="13.5" customHeight="1" x14ac:dyDescent="0.45">
      <c r="B370" s="166"/>
      <c r="Y370" s="75"/>
      <c r="AF370" s="140"/>
      <c r="AG370" s="141"/>
    </row>
    <row r="371" spans="2:33" ht="13.5" customHeight="1" x14ac:dyDescent="0.45">
      <c r="B371" s="166"/>
      <c r="Y371" s="75"/>
      <c r="AF371" s="140"/>
      <c r="AG371" s="141"/>
    </row>
    <row r="372" spans="2:33" ht="13.5" customHeight="1" x14ac:dyDescent="0.45">
      <c r="B372" s="166"/>
      <c r="Y372" s="75"/>
      <c r="AF372" s="140"/>
      <c r="AG372" s="141"/>
    </row>
    <row r="373" spans="2:33" ht="13.5" customHeight="1" x14ac:dyDescent="0.45">
      <c r="B373" s="166"/>
      <c r="Y373" s="75"/>
      <c r="AF373" s="140"/>
      <c r="AG373" s="141"/>
    </row>
    <row r="374" spans="2:33" ht="13.5" customHeight="1" x14ac:dyDescent="0.45">
      <c r="B374" s="166"/>
      <c r="Y374" s="75"/>
      <c r="AF374" s="140"/>
      <c r="AG374" s="141"/>
    </row>
    <row r="375" spans="2:33" ht="13.5" customHeight="1" x14ac:dyDescent="0.45">
      <c r="B375" s="166"/>
      <c r="Y375" s="75"/>
      <c r="AF375" s="140"/>
      <c r="AG375" s="141"/>
    </row>
    <row r="376" spans="2:33" ht="13.5" customHeight="1" x14ac:dyDescent="0.45">
      <c r="B376" s="166"/>
      <c r="Y376" s="75"/>
      <c r="AF376" s="140"/>
      <c r="AG376" s="141"/>
    </row>
    <row r="377" spans="2:33" ht="13.5" customHeight="1" x14ac:dyDescent="0.45">
      <c r="B377" s="166"/>
      <c r="Y377" s="75"/>
      <c r="AF377" s="140"/>
      <c r="AG377" s="141"/>
    </row>
    <row r="378" spans="2:33" ht="13.5" customHeight="1" x14ac:dyDescent="0.45">
      <c r="B378" s="166"/>
      <c r="Y378" s="75"/>
      <c r="AF378" s="140"/>
      <c r="AG378" s="141"/>
    </row>
    <row r="379" spans="2:33" ht="13.5" customHeight="1" x14ac:dyDescent="0.45">
      <c r="B379" s="166"/>
      <c r="Y379" s="75"/>
      <c r="AF379" s="140"/>
      <c r="AG379" s="141"/>
    </row>
    <row r="380" spans="2:33" ht="13.5" customHeight="1" x14ac:dyDescent="0.45">
      <c r="B380" s="166"/>
      <c r="Y380" s="75"/>
      <c r="AF380" s="140"/>
      <c r="AG380" s="141"/>
    </row>
    <row r="381" spans="2:33" ht="13.5" customHeight="1" x14ac:dyDescent="0.45">
      <c r="B381" s="166"/>
      <c r="Y381" s="75"/>
      <c r="AF381" s="140"/>
      <c r="AG381" s="141"/>
    </row>
    <row r="382" spans="2:33" ht="13.5" customHeight="1" x14ac:dyDescent="0.45">
      <c r="B382" s="166"/>
      <c r="Y382" s="75"/>
      <c r="AF382" s="140"/>
      <c r="AG382" s="141"/>
    </row>
    <row r="383" spans="2:33" ht="13.5" customHeight="1" x14ac:dyDescent="0.45">
      <c r="B383" s="166"/>
      <c r="Y383" s="75"/>
      <c r="AF383" s="140"/>
      <c r="AG383" s="141"/>
    </row>
    <row r="384" spans="2:33" ht="13.5" customHeight="1" x14ac:dyDescent="0.45">
      <c r="B384" s="166"/>
      <c r="Y384" s="75"/>
      <c r="AF384" s="140"/>
      <c r="AG384" s="141"/>
    </row>
    <row r="385" spans="2:33" ht="13.5" customHeight="1" x14ac:dyDescent="0.45">
      <c r="B385" s="166"/>
      <c r="Y385" s="75"/>
      <c r="AF385" s="140"/>
      <c r="AG385" s="141"/>
    </row>
    <row r="386" spans="2:33" ht="13.5" customHeight="1" x14ac:dyDescent="0.45">
      <c r="B386" s="166"/>
      <c r="Y386" s="75"/>
      <c r="AF386" s="140"/>
      <c r="AG386" s="141"/>
    </row>
    <row r="387" spans="2:33" ht="13.5" customHeight="1" x14ac:dyDescent="0.45">
      <c r="B387" s="166"/>
      <c r="Y387" s="75"/>
      <c r="AF387" s="140"/>
      <c r="AG387" s="141"/>
    </row>
    <row r="388" spans="2:33" ht="13.5" customHeight="1" x14ac:dyDescent="0.45">
      <c r="B388" s="166"/>
      <c r="Y388" s="75"/>
      <c r="AF388" s="140"/>
      <c r="AG388" s="141"/>
    </row>
    <row r="389" spans="2:33" ht="13.5" customHeight="1" x14ac:dyDescent="0.45">
      <c r="B389" s="166"/>
      <c r="Y389" s="75"/>
      <c r="AF389" s="140"/>
      <c r="AG389" s="141"/>
    </row>
    <row r="390" spans="2:33" ht="13.5" customHeight="1" x14ac:dyDescent="0.45">
      <c r="B390" s="166"/>
      <c r="Y390" s="75"/>
      <c r="AF390" s="140"/>
      <c r="AG390" s="141"/>
    </row>
    <row r="391" spans="2:33" ht="13.5" customHeight="1" x14ac:dyDescent="0.45">
      <c r="B391" s="166"/>
      <c r="Y391" s="75"/>
      <c r="AF391" s="140"/>
      <c r="AG391" s="141"/>
    </row>
    <row r="392" spans="2:33" ht="13.5" customHeight="1" x14ac:dyDescent="0.45">
      <c r="B392" s="166"/>
      <c r="Y392" s="75"/>
      <c r="AF392" s="140"/>
      <c r="AG392" s="141"/>
    </row>
    <row r="393" spans="2:33" ht="13.5" customHeight="1" x14ac:dyDescent="0.45">
      <c r="B393" s="166"/>
      <c r="Y393" s="75"/>
      <c r="AF393" s="140"/>
      <c r="AG393" s="141"/>
    </row>
    <row r="394" spans="2:33" ht="13.5" customHeight="1" x14ac:dyDescent="0.45">
      <c r="B394" s="166"/>
      <c r="Y394" s="75"/>
      <c r="AF394" s="140"/>
      <c r="AG394" s="141"/>
    </row>
    <row r="395" spans="2:33" ht="13.5" customHeight="1" x14ac:dyDescent="0.45">
      <c r="B395" s="166"/>
      <c r="Y395" s="75"/>
      <c r="AF395" s="140"/>
      <c r="AG395" s="141"/>
    </row>
    <row r="396" spans="2:33" ht="13.5" customHeight="1" x14ac:dyDescent="0.45">
      <c r="B396" s="166"/>
      <c r="Y396" s="75"/>
      <c r="AF396" s="140"/>
      <c r="AG396" s="141"/>
    </row>
    <row r="397" spans="2:33" ht="13.5" customHeight="1" x14ac:dyDescent="0.45">
      <c r="B397" s="166"/>
      <c r="Y397" s="75"/>
      <c r="AF397" s="140"/>
      <c r="AG397" s="141"/>
    </row>
    <row r="398" spans="2:33" ht="13.5" customHeight="1" x14ac:dyDescent="0.45">
      <c r="B398" s="166"/>
      <c r="Y398" s="75"/>
      <c r="AF398" s="140"/>
      <c r="AG398" s="141"/>
    </row>
    <row r="399" spans="2:33" ht="13.5" customHeight="1" x14ac:dyDescent="0.45">
      <c r="B399" s="166"/>
      <c r="Y399" s="75"/>
      <c r="AF399" s="140"/>
      <c r="AG399" s="141"/>
    </row>
    <row r="400" spans="2:33" ht="13.5" customHeight="1" x14ac:dyDescent="0.45">
      <c r="B400" s="166"/>
      <c r="Y400" s="75"/>
      <c r="AF400" s="140"/>
      <c r="AG400" s="141"/>
    </row>
    <row r="401" spans="2:33" ht="13.5" customHeight="1" x14ac:dyDescent="0.45">
      <c r="B401" s="166"/>
      <c r="Y401" s="75"/>
      <c r="AF401" s="140"/>
      <c r="AG401" s="141"/>
    </row>
    <row r="402" spans="2:33" ht="13.5" customHeight="1" x14ac:dyDescent="0.45">
      <c r="B402" s="166"/>
      <c r="Y402" s="75"/>
      <c r="AF402" s="140"/>
      <c r="AG402" s="141"/>
    </row>
    <row r="403" spans="2:33" ht="13.5" customHeight="1" x14ac:dyDescent="0.45">
      <c r="B403" s="166"/>
      <c r="Y403" s="75"/>
      <c r="AF403" s="140"/>
      <c r="AG403" s="141"/>
    </row>
    <row r="404" spans="2:33" ht="13.5" customHeight="1" x14ac:dyDescent="0.45">
      <c r="B404" s="166"/>
      <c r="Y404" s="75"/>
      <c r="AF404" s="140"/>
      <c r="AG404" s="141"/>
    </row>
    <row r="405" spans="2:33" ht="13.5" customHeight="1" x14ac:dyDescent="0.45">
      <c r="B405" s="166"/>
      <c r="Y405" s="75"/>
      <c r="AF405" s="140"/>
      <c r="AG405" s="141"/>
    </row>
    <row r="406" spans="2:33" ht="13.5" customHeight="1" x14ac:dyDescent="0.45">
      <c r="B406" s="166"/>
      <c r="Y406" s="75"/>
      <c r="AF406" s="140"/>
      <c r="AG406" s="141"/>
    </row>
    <row r="407" spans="2:33" ht="13.5" customHeight="1" x14ac:dyDescent="0.45">
      <c r="B407" s="166"/>
      <c r="Y407" s="75"/>
      <c r="AF407" s="140"/>
      <c r="AG407" s="141"/>
    </row>
    <row r="408" spans="2:33" ht="13.5" customHeight="1" x14ac:dyDescent="0.45">
      <c r="B408" s="166"/>
      <c r="Y408" s="75"/>
      <c r="AF408" s="140"/>
      <c r="AG408" s="141"/>
    </row>
    <row r="409" spans="2:33" ht="13.5" customHeight="1" x14ac:dyDescent="0.45">
      <c r="B409" s="166"/>
      <c r="Y409" s="75"/>
      <c r="AF409" s="140"/>
      <c r="AG409" s="141"/>
    </row>
    <row r="410" spans="2:33" ht="13.5" customHeight="1" x14ac:dyDescent="0.45">
      <c r="B410" s="166"/>
      <c r="Y410" s="75"/>
      <c r="AF410" s="140"/>
      <c r="AG410" s="141"/>
    </row>
    <row r="411" spans="2:33" ht="13.5" customHeight="1" x14ac:dyDescent="0.45">
      <c r="B411" s="166"/>
      <c r="Y411" s="75"/>
      <c r="AF411" s="140"/>
      <c r="AG411" s="141"/>
    </row>
    <row r="412" spans="2:33" ht="13.5" customHeight="1" x14ac:dyDescent="0.45">
      <c r="B412" s="166"/>
      <c r="Y412" s="75"/>
      <c r="AF412" s="140"/>
      <c r="AG412" s="141"/>
    </row>
    <row r="413" spans="2:33" ht="13.5" customHeight="1" x14ac:dyDescent="0.45">
      <c r="B413" s="166"/>
      <c r="Y413" s="75"/>
      <c r="AF413" s="140"/>
      <c r="AG413" s="141"/>
    </row>
    <row r="414" spans="2:33" ht="13.5" customHeight="1" x14ac:dyDescent="0.45">
      <c r="B414" s="166"/>
      <c r="Y414" s="75"/>
      <c r="AF414" s="140"/>
      <c r="AG414" s="141"/>
    </row>
    <row r="415" spans="2:33" ht="13.5" customHeight="1" x14ac:dyDescent="0.45">
      <c r="B415" s="166"/>
      <c r="Y415" s="75"/>
      <c r="AF415" s="140"/>
      <c r="AG415" s="141"/>
    </row>
    <row r="416" spans="2:33" ht="13.5" customHeight="1" x14ac:dyDescent="0.45">
      <c r="B416" s="166"/>
      <c r="Y416" s="75"/>
      <c r="AF416" s="140"/>
      <c r="AG416" s="141"/>
    </row>
    <row r="417" spans="2:33" ht="13.5" customHeight="1" x14ac:dyDescent="0.45">
      <c r="B417" s="166"/>
      <c r="Y417" s="75"/>
      <c r="AF417" s="140"/>
      <c r="AG417" s="141"/>
    </row>
    <row r="418" spans="2:33" ht="13.5" customHeight="1" x14ac:dyDescent="0.45">
      <c r="B418" s="166"/>
      <c r="Y418" s="75"/>
      <c r="AF418" s="140"/>
      <c r="AG418" s="141"/>
    </row>
    <row r="419" spans="2:33" ht="13.5" customHeight="1" x14ac:dyDescent="0.45">
      <c r="B419" s="166"/>
      <c r="Y419" s="75"/>
      <c r="AF419" s="140"/>
      <c r="AG419" s="141"/>
    </row>
    <row r="420" spans="2:33" ht="13.5" customHeight="1" x14ac:dyDescent="0.45">
      <c r="B420" s="166"/>
      <c r="Y420" s="75"/>
      <c r="AF420" s="140"/>
      <c r="AG420" s="141"/>
    </row>
    <row r="421" spans="2:33" ht="13.5" customHeight="1" x14ac:dyDescent="0.45">
      <c r="B421" s="166"/>
      <c r="Y421" s="75"/>
      <c r="AF421" s="140"/>
      <c r="AG421" s="141"/>
    </row>
    <row r="422" spans="2:33" ht="13.5" customHeight="1" x14ac:dyDescent="0.45">
      <c r="B422" s="166"/>
      <c r="Y422" s="75"/>
      <c r="AF422" s="140"/>
      <c r="AG422" s="141"/>
    </row>
    <row r="423" spans="2:33" ht="13.5" customHeight="1" x14ac:dyDescent="0.45">
      <c r="B423" s="166"/>
      <c r="Y423" s="75"/>
      <c r="AF423" s="140"/>
      <c r="AG423" s="141"/>
    </row>
    <row r="424" spans="2:33" ht="13.5" customHeight="1" x14ac:dyDescent="0.45">
      <c r="B424" s="166"/>
      <c r="Y424" s="75"/>
      <c r="AF424" s="140"/>
      <c r="AG424" s="141"/>
    </row>
    <row r="425" spans="2:33" ht="13.5" customHeight="1" x14ac:dyDescent="0.45">
      <c r="B425" s="166"/>
      <c r="Y425" s="75"/>
      <c r="AF425" s="140"/>
      <c r="AG425" s="141"/>
    </row>
    <row r="426" spans="2:33" ht="13.5" customHeight="1" x14ac:dyDescent="0.45">
      <c r="B426" s="166"/>
      <c r="Y426" s="75"/>
      <c r="AF426" s="140"/>
      <c r="AG426" s="141"/>
    </row>
    <row r="427" spans="2:33" ht="13.5" customHeight="1" x14ac:dyDescent="0.45">
      <c r="B427" s="166"/>
      <c r="Y427" s="75"/>
      <c r="AF427" s="140"/>
      <c r="AG427" s="141"/>
    </row>
    <row r="428" spans="2:33" ht="13.5" customHeight="1" x14ac:dyDescent="0.45">
      <c r="B428" s="166"/>
      <c r="Y428" s="75"/>
      <c r="AF428" s="140"/>
      <c r="AG428" s="141"/>
    </row>
    <row r="429" spans="2:33" ht="13.5" customHeight="1" x14ac:dyDescent="0.45">
      <c r="B429" s="166"/>
      <c r="Y429" s="75"/>
      <c r="AF429" s="140"/>
      <c r="AG429" s="141"/>
    </row>
    <row r="430" spans="2:33" ht="13.5" customHeight="1" x14ac:dyDescent="0.45">
      <c r="B430" s="166"/>
      <c r="Y430" s="75"/>
      <c r="AF430" s="140"/>
      <c r="AG430" s="141"/>
    </row>
    <row r="431" spans="2:33" ht="13.5" customHeight="1" x14ac:dyDescent="0.45">
      <c r="B431" s="166"/>
      <c r="Y431" s="75"/>
      <c r="AF431" s="140"/>
      <c r="AG431" s="141"/>
    </row>
    <row r="432" spans="2:33" ht="13.5" customHeight="1" x14ac:dyDescent="0.45">
      <c r="B432" s="166"/>
      <c r="Y432" s="75"/>
      <c r="AF432" s="140"/>
      <c r="AG432" s="141"/>
    </row>
    <row r="433" spans="2:33" ht="13.5" customHeight="1" x14ac:dyDescent="0.45">
      <c r="B433" s="166"/>
      <c r="Y433" s="75"/>
      <c r="AF433" s="140"/>
      <c r="AG433" s="141"/>
    </row>
    <row r="434" spans="2:33" ht="13.5" customHeight="1" x14ac:dyDescent="0.45">
      <c r="B434" s="166"/>
      <c r="Y434" s="75"/>
      <c r="AF434" s="140"/>
      <c r="AG434" s="141"/>
    </row>
    <row r="435" spans="2:33" ht="13.5" customHeight="1" x14ac:dyDescent="0.45">
      <c r="B435" s="166"/>
      <c r="Y435" s="75"/>
      <c r="AF435" s="140"/>
      <c r="AG435" s="141"/>
    </row>
    <row r="436" spans="2:33" ht="13.5" customHeight="1" x14ac:dyDescent="0.45">
      <c r="B436" s="166"/>
      <c r="Y436" s="75"/>
      <c r="AF436" s="140"/>
      <c r="AG436" s="141"/>
    </row>
    <row r="437" spans="2:33" ht="13.5" customHeight="1" x14ac:dyDescent="0.45">
      <c r="B437" s="166"/>
      <c r="Y437" s="75"/>
      <c r="AF437" s="140"/>
      <c r="AG437" s="141"/>
    </row>
    <row r="438" spans="2:33" ht="13.5" customHeight="1" x14ac:dyDescent="0.45">
      <c r="B438" s="166"/>
      <c r="Y438" s="75"/>
      <c r="AF438" s="140"/>
      <c r="AG438" s="141"/>
    </row>
    <row r="439" spans="2:33" ht="13.5" customHeight="1" x14ac:dyDescent="0.45">
      <c r="B439" s="166"/>
      <c r="Y439" s="75"/>
      <c r="AF439" s="140"/>
      <c r="AG439" s="141"/>
    </row>
    <row r="440" spans="2:33" ht="13.5" customHeight="1" x14ac:dyDescent="0.45">
      <c r="B440" s="166"/>
      <c r="Y440" s="75"/>
      <c r="AF440" s="140"/>
      <c r="AG440" s="141"/>
    </row>
    <row r="441" spans="2:33" ht="13.5" customHeight="1" x14ac:dyDescent="0.45">
      <c r="B441" s="166"/>
      <c r="Y441" s="75"/>
      <c r="AF441" s="140"/>
      <c r="AG441" s="141"/>
    </row>
    <row r="442" spans="2:33" ht="13.5" customHeight="1" x14ac:dyDescent="0.45">
      <c r="B442" s="166"/>
      <c r="Y442" s="75"/>
      <c r="AF442" s="140"/>
      <c r="AG442" s="141"/>
    </row>
    <row r="443" spans="2:33" ht="13.5" customHeight="1" x14ac:dyDescent="0.45">
      <c r="B443" s="166"/>
      <c r="Y443" s="75"/>
      <c r="AF443" s="140"/>
      <c r="AG443" s="141"/>
    </row>
    <row r="444" spans="2:33" ht="13.5" customHeight="1" x14ac:dyDescent="0.45">
      <c r="B444" s="166"/>
      <c r="Y444" s="75"/>
      <c r="AF444" s="140"/>
      <c r="AG444" s="141"/>
    </row>
    <row r="445" spans="2:33" ht="13.5" customHeight="1" x14ac:dyDescent="0.45">
      <c r="B445" s="166"/>
      <c r="Y445" s="75"/>
      <c r="AF445" s="140"/>
      <c r="AG445" s="141"/>
    </row>
    <row r="446" spans="2:33" ht="13.5" customHeight="1" x14ac:dyDescent="0.45">
      <c r="B446" s="166"/>
      <c r="Y446" s="75"/>
      <c r="AF446" s="140"/>
      <c r="AG446" s="141"/>
    </row>
    <row r="447" spans="2:33" ht="13.5" customHeight="1" x14ac:dyDescent="0.45">
      <c r="B447" s="166"/>
      <c r="Y447" s="75"/>
      <c r="AF447" s="140"/>
      <c r="AG447" s="141"/>
    </row>
    <row r="448" spans="2:33" ht="13.5" customHeight="1" x14ac:dyDescent="0.45">
      <c r="B448" s="166"/>
      <c r="Y448" s="75"/>
      <c r="AF448" s="140"/>
      <c r="AG448" s="141"/>
    </row>
    <row r="449" spans="2:33" ht="13.5" customHeight="1" x14ac:dyDescent="0.45">
      <c r="B449" s="166"/>
      <c r="Y449" s="75"/>
      <c r="AF449" s="140"/>
      <c r="AG449" s="141"/>
    </row>
    <row r="450" spans="2:33" ht="13.5" customHeight="1" x14ac:dyDescent="0.45">
      <c r="B450" s="166"/>
      <c r="Y450" s="75"/>
      <c r="AF450" s="140"/>
      <c r="AG450" s="141"/>
    </row>
    <row r="451" spans="2:33" ht="13.5" customHeight="1" x14ac:dyDescent="0.45">
      <c r="B451" s="166"/>
      <c r="Y451" s="75"/>
      <c r="AF451" s="140"/>
      <c r="AG451" s="141"/>
    </row>
    <row r="452" spans="2:33" ht="13.5" customHeight="1" x14ac:dyDescent="0.45">
      <c r="B452" s="166"/>
      <c r="Y452" s="75"/>
      <c r="AF452" s="140"/>
      <c r="AG452" s="141"/>
    </row>
    <row r="453" spans="2:33" ht="13.5" customHeight="1" x14ac:dyDescent="0.45">
      <c r="B453" s="166"/>
      <c r="Y453" s="75"/>
      <c r="AF453" s="140"/>
      <c r="AG453" s="141"/>
    </row>
    <row r="454" spans="2:33" ht="13.5" customHeight="1" x14ac:dyDescent="0.45">
      <c r="B454" s="166"/>
      <c r="Y454" s="75"/>
      <c r="AF454" s="140"/>
      <c r="AG454" s="141"/>
    </row>
    <row r="455" spans="2:33" ht="13.5" customHeight="1" x14ac:dyDescent="0.45">
      <c r="B455" s="166"/>
      <c r="Y455" s="75"/>
      <c r="AF455" s="140"/>
      <c r="AG455" s="141"/>
    </row>
    <row r="456" spans="2:33" ht="13.5" customHeight="1" x14ac:dyDescent="0.45">
      <c r="B456" s="166"/>
      <c r="Y456" s="75"/>
      <c r="AF456" s="140"/>
      <c r="AG456" s="141"/>
    </row>
    <row r="457" spans="2:33" ht="13.5" customHeight="1" x14ac:dyDescent="0.45">
      <c r="B457" s="166"/>
      <c r="Y457" s="75"/>
      <c r="AF457" s="140"/>
      <c r="AG457" s="141"/>
    </row>
    <row r="458" spans="2:33" ht="13.5" customHeight="1" x14ac:dyDescent="0.45">
      <c r="B458" s="166"/>
      <c r="Y458" s="75"/>
      <c r="AF458" s="140"/>
      <c r="AG458" s="141"/>
    </row>
    <row r="459" spans="2:33" ht="13.5" customHeight="1" x14ac:dyDescent="0.45">
      <c r="B459" s="166"/>
      <c r="Y459" s="75"/>
      <c r="AF459" s="140"/>
      <c r="AG459" s="141"/>
    </row>
    <row r="460" spans="2:33" ht="13.5" customHeight="1" x14ac:dyDescent="0.45">
      <c r="B460" s="166"/>
      <c r="Y460" s="75"/>
      <c r="AF460" s="140"/>
      <c r="AG460" s="141"/>
    </row>
    <row r="461" spans="2:33" ht="13.5" customHeight="1" x14ac:dyDescent="0.45">
      <c r="B461" s="166"/>
      <c r="Y461" s="75"/>
      <c r="AF461" s="140"/>
      <c r="AG461" s="141"/>
    </row>
    <row r="462" spans="2:33" ht="13.5" customHeight="1" x14ac:dyDescent="0.45">
      <c r="B462" s="166"/>
      <c r="Y462" s="75"/>
      <c r="AF462" s="140"/>
      <c r="AG462" s="141"/>
    </row>
    <row r="463" spans="2:33" ht="13.5" customHeight="1" x14ac:dyDescent="0.45">
      <c r="B463" s="166"/>
      <c r="Y463" s="75"/>
      <c r="AF463" s="140"/>
      <c r="AG463" s="141"/>
    </row>
    <row r="464" spans="2:33" ht="13.5" customHeight="1" x14ac:dyDescent="0.45">
      <c r="B464" s="166"/>
      <c r="Y464" s="75"/>
      <c r="AF464" s="140"/>
      <c r="AG464" s="141"/>
    </row>
    <row r="465" spans="2:33" ht="13.5" customHeight="1" x14ac:dyDescent="0.45">
      <c r="B465" s="166"/>
      <c r="Y465" s="75"/>
      <c r="AF465" s="140"/>
      <c r="AG465" s="141"/>
    </row>
    <row r="466" spans="2:33" ht="13.5" customHeight="1" x14ac:dyDescent="0.45">
      <c r="B466" s="166"/>
      <c r="Y466" s="75"/>
      <c r="AF466" s="140"/>
      <c r="AG466" s="141"/>
    </row>
    <row r="467" spans="2:33" ht="13.5" customHeight="1" x14ac:dyDescent="0.45">
      <c r="B467" s="166"/>
      <c r="Y467" s="75"/>
      <c r="AF467" s="140"/>
      <c r="AG467" s="141"/>
    </row>
    <row r="468" spans="2:33" ht="13.5" customHeight="1" x14ac:dyDescent="0.45">
      <c r="B468" s="166"/>
      <c r="Y468" s="75"/>
      <c r="AF468" s="140"/>
      <c r="AG468" s="141"/>
    </row>
    <row r="469" spans="2:33" ht="13.5" customHeight="1" x14ac:dyDescent="0.45">
      <c r="B469" s="166"/>
      <c r="Y469" s="75"/>
      <c r="AF469" s="140"/>
      <c r="AG469" s="141"/>
    </row>
    <row r="470" spans="2:33" ht="13.5" customHeight="1" x14ac:dyDescent="0.45">
      <c r="B470" s="166"/>
      <c r="Y470" s="75"/>
      <c r="AF470" s="140"/>
      <c r="AG470" s="141"/>
    </row>
    <row r="471" spans="2:33" ht="13.5" customHeight="1" x14ac:dyDescent="0.45">
      <c r="B471" s="166"/>
      <c r="Y471" s="75"/>
      <c r="AF471" s="140"/>
      <c r="AG471" s="141"/>
    </row>
    <row r="472" spans="2:33" ht="13.5" customHeight="1" x14ac:dyDescent="0.45">
      <c r="B472" s="166"/>
      <c r="Y472" s="75"/>
      <c r="AF472" s="140"/>
      <c r="AG472" s="141"/>
    </row>
    <row r="473" spans="2:33" ht="13.5" customHeight="1" x14ac:dyDescent="0.45">
      <c r="B473" s="166"/>
      <c r="Y473" s="75"/>
      <c r="AF473" s="140"/>
      <c r="AG473" s="141"/>
    </row>
    <row r="474" spans="2:33" ht="13.5" customHeight="1" x14ac:dyDescent="0.45">
      <c r="B474" s="166"/>
      <c r="Y474" s="75"/>
      <c r="AF474" s="140"/>
      <c r="AG474" s="141"/>
    </row>
    <row r="475" spans="2:33" ht="13.5" customHeight="1" x14ac:dyDescent="0.45">
      <c r="B475" s="166"/>
      <c r="Y475" s="75"/>
      <c r="AF475" s="140"/>
      <c r="AG475" s="141"/>
    </row>
    <row r="476" spans="2:33" ht="13.5" customHeight="1" x14ac:dyDescent="0.45">
      <c r="B476" s="166"/>
      <c r="Y476" s="75"/>
      <c r="AF476" s="140"/>
      <c r="AG476" s="141"/>
    </row>
    <row r="477" spans="2:33" ht="13.5" customHeight="1" x14ac:dyDescent="0.45">
      <c r="B477" s="166"/>
      <c r="Y477" s="75"/>
      <c r="AF477" s="140"/>
      <c r="AG477" s="141"/>
    </row>
    <row r="478" spans="2:33" ht="13.5" customHeight="1" x14ac:dyDescent="0.45">
      <c r="B478" s="166"/>
      <c r="Y478" s="75"/>
      <c r="AF478" s="140"/>
      <c r="AG478" s="141"/>
    </row>
    <row r="479" spans="2:33" ht="13.5" customHeight="1" x14ac:dyDescent="0.45">
      <c r="B479" s="166"/>
      <c r="Y479" s="75"/>
      <c r="AF479" s="140"/>
      <c r="AG479" s="141"/>
    </row>
    <row r="480" spans="2:33" ht="13.5" customHeight="1" x14ac:dyDescent="0.45">
      <c r="B480" s="166"/>
      <c r="Y480" s="75"/>
      <c r="AF480" s="140"/>
      <c r="AG480" s="141"/>
    </row>
    <row r="481" spans="2:33" ht="13.5" customHeight="1" x14ac:dyDescent="0.45">
      <c r="B481" s="166"/>
      <c r="Y481" s="75"/>
      <c r="AF481" s="140"/>
      <c r="AG481" s="141"/>
    </row>
    <row r="482" spans="2:33" ht="13.5" customHeight="1" x14ac:dyDescent="0.45">
      <c r="B482" s="166"/>
      <c r="Y482" s="75"/>
      <c r="AF482" s="140"/>
      <c r="AG482" s="141"/>
    </row>
    <row r="483" spans="2:33" ht="13.5" customHeight="1" x14ac:dyDescent="0.45">
      <c r="B483" s="166"/>
      <c r="Y483" s="75"/>
      <c r="AF483" s="140"/>
      <c r="AG483" s="141"/>
    </row>
    <row r="484" spans="2:33" ht="13.5" customHeight="1" x14ac:dyDescent="0.45">
      <c r="B484" s="166"/>
      <c r="Y484" s="75"/>
      <c r="AF484" s="140"/>
      <c r="AG484" s="141"/>
    </row>
    <row r="485" spans="2:33" ht="13.5" customHeight="1" x14ac:dyDescent="0.45">
      <c r="B485" s="166"/>
      <c r="Y485" s="75"/>
      <c r="AF485" s="140"/>
      <c r="AG485" s="141"/>
    </row>
    <row r="486" spans="2:33" ht="13.5" customHeight="1" x14ac:dyDescent="0.45">
      <c r="B486" s="166"/>
      <c r="Y486" s="75"/>
      <c r="AF486" s="140"/>
      <c r="AG486" s="141"/>
    </row>
    <row r="487" spans="2:33" ht="13.5" customHeight="1" x14ac:dyDescent="0.45">
      <c r="B487" s="166"/>
      <c r="Y487" s="75"/>
      <c r="AF487" s="140"/>
      <c r="AG487" s="141"/>
    </row>
    <row r="488" spans="2:33" ht="13.5" customHeight="1" x14ac:dyDescent="0.45">
      <c r="B488" s="166"/>
      <c r="Y488" s="75"/>
      <c r="AF488" s="140"/>
      <c r="AG488" s="141"/>
    </row>
    <row r="489" spans="2:33" ht="13.5" customHeight="1" x14ac:dyDescent="0.45">
      <c r="B489" s="166"/>
      <c r="Y489" s="75"/>
      <c r="AF489" s="140"/>
      <c r="AG489" s="141"/>
    </row>
    <row r="490" spans="2:33" ht="13.5" customHeight="1" x14ac:dyDescent="0.45">
      <c r="B490" s="166"/>
      <c r="Y490" s="75"/>
      <c r="AF490" s="140"/>
      <c r="AG490" s="141"/>
    </row>
    <row r="491" spans="2:33" ht="13.5" customHeight="1" x14ac:dyDescent="0.45">
      <c r="B491" s="166"/>
      <c r="Y491" s="75"/>
      <c r="AF491" s="140"/>
      <c r="AG491" s="141"/>
    </row>
    <row r="492" spans="2:33" ht="13.5" customHeight="1" x14ac:dyDescent="0.45">
      <c r="B492" s="166"/>
      <c r="Y492" s="75"/>
      <c r="AF492" s="140"/>
      <c r="AG492" s="141"/>
    </row>
    <row r="493" spans="2:33" ht="13.5" customHeight="1" x14ac:dyDescent="0.45">
      <c r="B493" s="166"/>
      <c r="Y493" s="75"/>
      <c r="AF493" s="140"/>
      <c r="AG493" s="141"/>
    </row>
    <row r="494" spans="2:33" ht="13.5" customHeight="1" x14ac:dyDescent="0.45">
      <c r="B494" s="166"/>
      <c r="Y494" s="75"/>
      <c r="AF494" s="140"/>
      <c r="AG494" s="141"/>
    </row>
    <row r="495" spans="2:33" ht="13.5" customHeight="1" x14ac:dyDescent="0.45">
      <c r="B495" s="166"/>
      <c r="Y495" s="75"/>
      <c r="AF495" s="140"/>
      <c r="AG495" s="141"/>
    </row>
    <row r="496" spans="2:33" ht="13.5" customHeight="1" x14ac:dyDescent="0.45">
      <c r="B496" s="166"/>
      <c r="Y496" s="75"/>
      <c r="AF496" s="140"/>
      <c r="AG496" s="141"/>
    </row>
    <row r="497" spans="2:33" ht="13.5" customHeight="1" x14ac:dyDescent="0.45">
      <c r="B497" s="166"/>
      <c r="Y497" s="75"/>
      <c r="AF497" s="140"/>
      <c r="AG497" s="141"/>
    </row>
    <row r="498" spans="2:33" ht="13.5" customHeight="1" x14ac:dyDescent="0.45">
      <c r="B498" s="166"/>
      <c r="Y498" s="75"/>
      <c r="AF498" s="140"/>
      <c r="AG498" s="141"/>
    </row>
    <row r="499" spans="2:33" ht="13.5" customHeight="1" x14ac:dyDescent="0.45">
      <c r="B499" s="166"/>
      <c r="Y499" s="75"/>
      <c r="AF499" s="140"/>
      <c r="AG499" s="141"/>
    </row>
    <row r="500" spans="2:33" ht="13.5" customHeight="1" x14ac:dyDescent="0.45">
      <c r="B500" s="166"/>
      <c r="Y500" s="75"/>
      <c r="AF500" s="140"/>
      <c r="AG500" s="141"/>
    </row>
    <row r="501" spans="2:33" ht="13.5" customHeight="1" x14ac:dyDescent="0.45">
      <c r="B501" s="166"/>
      <c r="Y501" s="75"/>
      <c r="AF501" s="140"/>
      <c r="AG501" s="141"/>
    </row>
    <row r="502" spans="2:33" ht="13.5" customHeight="1" x14ac:dyDescent="0.45">
      <c r="B502" s="166"/>
      <c r="Y502" s="75"/>
      <c r="AF502" s="140"/>
      <c r="AG502" s="141"/>
    </row>
    <row r="503" spans="2:33" ht="13.5" customHeight="1" x14ac:dyDescent="0.45">
      <c r="B503" s="166"/>
      <c r="Y503" s="75"/>
      <c r="AF503" s="140"/>
      <c r="AG503" s="141"/>
    </row>
    <row r="504" spans="2:33" ht="13.5" customHeight="1" x14ac:dyDescent="0.45">
      <c r="B504" s="166"/>
      <c r="Y504" s="75"/>
      <c r="AF504" s="140"/>
      <c r="AG504" s="141"/>
    </row>
    <row r="505" spans="2:33" ht="13.5" customHeight="1" x14ac:dyDescent="0.45">
      <c r="B505" s="166"/>
      <c r="Y505" s="75"/>
      <c r="AF505" s="140"/>
      <c r="AG505" s="141"/>
    </row>
    <row r="506" spans="2:33" ht="13.5" customHeight="1" x14ac:dyDescent="0.45">
      <c r="B506" s="166"/>
      <c r="Y506" s="75"/>
      <c r="AF506" s="140"/>
      <c r="AG506" s="141"/>
    </row>
    <row r="507" spans="2:33" ht="13.5" customHeight="1" x14ac:dyDescent="0.45">
      <c r="B507" s="166"/>
      <c r="Y507" s="75"/>
      <c r="AF507" s="140"/>
      <c r="AG507" s="141"/>
    </row>
    <row r="508" spans="2:33" ht="13.5" customHeight="1" x14ac:dyDescent="0.45">
      <c r="B508" s="166"/>
      <c r="Y508" s="75"/>
      <c r="AF508" s="140"/>
      <c r="AG508" s="141"/>
    </row>
    <row r="509" spans="2:33" ht="13.5" customHeight="1" x14ac:dyDescent="0.45">
      <c r="B509" s="166"/>
      <c r="Y509" s="75"/>
      <c r="AF509" s="140"/>
      <c r="AG509" s="141"/>
    </row>
    <row r="510" spans="2:33" ht="13.5" customHeight="1" x14ac:dyDescent="0.45">
      <c r="B510" s="166"/>
      <c r="Y510" s="75"/>
      <c r="AF510" s="140"/>
      <c r="AG510" s="141"/>
    </row>
    <row r="511" spans="2:33" ht="13.5" customHeight="1" x14ac:dyDescent="0.45">
      <c r="B511" s="166"/>
      <c r="Y511" s="75"/>
      <c r="AF511" s="140"/>
      <c r="AG511" s="141"/>
    </row>
    <row r="512" spans="2:33" ht="13.5" customHeight="1" x14ac:dyDescent="0.45">
      <c r="B512" s="166"/>
      <c r="Y512" s="75"/>
      <c r="AF512" s="140"/>
      <c r="AG512" s="141"/>
    </row>
    <row r="513" spans="2:33" ht="13.5" customHeight="1" x14ac:dyDescent="0.45">
      <c r="B513" s="166"/>
      <c r="Y513" s="75"/>
      <c r="AF513" s="140"/>
      <c r="AG513" s="141"/>
    </row>
    <row r="514" spans="2:33" ht="13.5" customHeight="1" x14ac:dyDescent="0.45">
      <c r="B514" s="166"/>
      <c r="Y514" s="75"/>
      <c r="AF514" s="140"/>
      <c r="AG514" s="141"/>
    </row>
    <row r="515" spans="2:33" ht="13.5" customHeight="1" x14ac:dyDescent="0.45">
      <c r="B515" s="166"/>
      <c r="Y515" s="75"/>
      <c r="AF515" s="140"/>
      <c r="AG515" s="141"/>
    </row>
    <row r="516" spans="2:33" ht="13.5" customHeight="1" x14ac:dyDescent="0.45">
      <c r="B516" s="166"/>
      <c r="Y516" s="75"/>
      <c r="AF516" s="140"/>
      <c r="AG516" s="141"/>
    </row>
    <row r="517" spans="2:33" ht="13.5" customHeight="1" x14ac:dyDescent="0.45">
      <c r="B517" s="166"/>
      <c r="Y517" s="75"/>
      <c r="AF517" s="140"/>
      <c r="AG517" s="141"/>
    </row>
    <row r="518" spans="2:33" ht="13.5" customHeight="1" x14ac:dyDescent="0.45">
      <c r="B518" s="166"/>
      <c r="Y518" s="75"/>
      <c r="AF518" s="140"/>
      <c r="AG518" s="141"/>
    </row>
    <row r="519" spans="2:33" ht="13.5" customHeight="1" x14ac:dyDescent="0.45">
      <c r="B519" s="166"/>
      <c r="Y519" s="75"/>
      <c r="AF519" s="140"/>
      <c r="AG519" s="141"/>
    </row>
    <row r="520" spans="2:33" ht="13.5" customHeight="1" x14ac:dyDescent="0.45">
      <c r="B520" s="166"/>
      <c r="Y520" s="75"/>
      <c r="AF520" s="140"/>
      <c r="AG520" s="141"/>
    </row>
    <row r="521" spans="2:33" ht="13.5" customHeight="1" x14ac:dyDescent="0.45">
      <c r="B521" s="166"/>
      <c r="Y521" s="75"/>
      <c r="AF521" s="140"/>
      <c r="AG521" s="141"/>
    </row>
    <row r="522" spans="2:33" ht="13.5" customHeight="1" x14ac:dyDescent="0.45">
      <c r="B522" s="166"/>
      <c r="Y522" s="75"/>
      <c r="AF522" s="140"/>
      <c r="AG522" s="141"/>
    </row>
    <row r="523" spans="2:33" ht="13.5" customHeight="1" x14ac:dyDescent="0.45">
      <c r="B523" s="166"/>
      <c r="Y523" s="75"/>
      <c r="AF523" s="140"/>
      <c r="AG523" s="141"/>
    </row>
    <row r="524" spans="2:33" ht="13.5" customHeight="1" x14ac:dyDescent="0.45">
      <c r="B524" s="166"/>
      <c r="Y524" s="75"/>
      <c r="AF524" s="140"/>
      <c r="AG524" s="141"/>
    </row>
    <row r="525" spans="2:33" ht="13.5" customHeight="1" x14ac:dyDescent="0.45">
      <c r="B525" s="166"/>
      <c r="Y525" s="75"/>
      <c r="AF525" s="140"/>
      <c r="AG525" s="141"/>
    </row>
    <row r="526" spans="2:33" ht="13.5" customHeight="1" x14ac:dyDescent="0.45">
      <c r="B526" s="166"/>
      <c r="Y526" s="75"/>
      <c r="AF526" s="140"/>
      <c r="AG526" s="141"/>
    </row>
    <row r="527" spans="2:33" ht="13.5" customHeight="1" x14ac:dyDescent="0.45">
      <c r="B527" s="166"/>
      <c r="Y527" s="75"/>
      <c r="AF527" s="140"/>
      <c r="AG527" s="141"/>
    </row>
    <row r="528" spans="2:33" ht="13.5" customHeight="1" x14ac:dyDescent="0.45">
      <c r="B528" s="166"/>
      <c r="Y528" s="75"/>
      <c r="AF528" s="140"/>
      <c r="AG528" s="141"/>
    </row>
    <row r="529" spans="2:33" ht="13.5" customHeight="1" x14ac:dyDescent="0.45">
      <c r="B529" s="166"/>
      <c r="Y529" s="75"/>
      <c r="AF529" s="140"/>
      <c r="AG529" s="141"/>
    </row>
    <row r="530" spans="2:33" ht="13.5" customHeight="1" x14ac:dyDescent="0.45">
      <c r="B530" s="166"/>
      <c r="Y530" s="75"/>
      <c r="AF530" s="140"/>
      <c r="AG530" s="141"/>
    </row>
    <row r="531" spans="2:33" ht="13.5" customHeight="1" x14ac:dyDescent="0.45">
      <c r="B531" s="166"/>
      <c r="Y531" s="75"/>
      <c r="AF531" s="140"/>
      <c r="AG531" s="141"/>
    </row>
    <row r="532" spans="2:33" ht="13.5" customHeight="1" x14ac:dyDescent="0.45">
      <c r="B532" s="166"/>
      <c r="Y532" s="75"/>
      <c r="AF532" s="140"/>
      <c r="AG532" s="141"/>
    </row>
    <row r="533" spans="2:33" ht="13.5" customHeight="1" x14ac:dyDescent="0.45">
      <c r="B533" s="166"/>
      <c r="Y533" s="75"/>
      <c r="AF533" s="140"/>
      <c r="AG533" s="141"/>
    </row>
    <row r="534" spans="2:33" ht="13.5" customHeight="1" x14ac:dyDescent="0.45">
      <c r="B534" s="166"/>
      <c r="Y534" s="75"/>
      <c r="AF534" s="140"/>
      <c r="AG534" s="141"/>
    </row>
    <row r="535" spans="2:33" ht="13.5" customHeight="1" x14ac:dyDescent="0.45">
      <c r="B535" s="166"/>
      <c r="Y535" s="75"/>
      <c r="AF535" s="140"/>
      <c r="AG535" s="141"/>
    </row>
    <row r="536" spans="2:33" ht="13.5" customHeight="1" x14ac:dyDescent="0.45">
      <c r="B536" s="166"/>
      <c r="Y536" s="75"/>
      <c r="AF536" s="140"/>
      <c r="AG536" s="141"/>
    </row>
    <row r="537" spans="2:33" ht="13.5" customHeight="1" x14ac:dyDescent="0.45">
      <c r="B537" s="166"/>
      <c r="Y537" s="75"/>
      <c r="AF537" s="140"/>
      <c r="AG537" s="141"/>
    </row>
    <row r="538" spans="2:33" ht="13.5" customHeight="1" x14ac:dyDescent="0.45">
      <c r="B538" s="166"/>
      <c r="Y538" s="75"/>
      <c r="AF538" s="140"/>
      <c r="AG538" s="141"/>
    </row>
    <row r="539" spans="2:33" ht="13.5" customHeight="1" x14ac:dyDescent="0.45">
      <c r="B539" s="166"/>
      <c r="Y539" s="75"/>
      <c r="AF539" s="140"/>
      <c r="AG539" s="141"/>
    </row>
    <row r="540" spans="2:33" ht="13.5" customHeight="1" x14ac:dyDescent="0.45">
      <c r="B540" s="166"/>
      <c r="Y540" s="75"/>
      <c r="AF540" s="140"/>
      <c r="AG540" s="141"/>
    </row>
    <row r="541" spans="2:33" ht="13.5" customHeight="1" x14ac:dyDescent="0.45">
      <c r="B541" s="166"/>
      <c r="Y541" s="75"/>
      <c r="AF541" s="140"/>
      <c r="AG541" s="141"/>
    </row>
    <row r="542" spans="2:33" ht="13.5" customHeight="1" x14ac:dyDescent="0.45">
      <c r="B542" s="166"/>
      <c r="Y542" s="75"/>
      <c r="AF542" s="140"/>
      <c r="AG542" s="141"/>
    </row>
    <row r="543" spans="2:33" ht="13.5" customHeight="1" x14ac:dyDescent="0.45">
      <c r="B543" s="166"/>
      <c r="Y543" s="75"/>
      <c r="AF543" s="140"/>
      <c r="AG543" s="141"/>
    </row>
    <row r="544" spans="2:33" ht="13.5" customHeight="1" x14ac:dyDescent="0.45">
      <c r="B544" s="166"/>
      <c r="Y544" s="75"/>
      <c r="AF544" s="140"/>
      <c r="AG544" s="141"/>
    </row>
    <row r="545" spans="2:33" ht="13.5" customHeight="1" x14ac:dyDescent="0.45">
      <c r="B545" s="166"/>
      <c r="Y545" s="75"/>
      <c r="AF545" s="140"/>
      <c r="AG545" s="141"/>
    </row>
    <row r="546" spans="2:33" ht="13.5" customHeight="1" x14ac:dyDescent="0.45">
      <c r="B546" s="166"/>
      <c r="Y546" s="75"/>
      <c r="AF546" s="140"/>
      <c r="AG546" s="141"/>
    </row>
    <row r="547" spans="2:33" ht="13.5" customHeight="1" x14ac:dyDescent="0.45">
      <c r="B547" s="166"/>
      <c r="Y547" s="75"/>
      <c r="AF547" s="140"/>
      <c r="AG547" s="141"/>
    </row>
    <row r="548" spans="2:33" ht="13.5" customHeight="1" x14ac:dyDescent="0.45">
      <c r="B548" s="166"/>
      <c r="Y548" s="75"/>
      <c r="AF548" s="140"/>
      <c r="AG548" s="141"/>
    </row>
    <row r="549" spans="2:33" ht="13.5" customHeight="1" x14ac:dyDescent="0.45">
      <c r="B549" s="166"/>
      <c r="Y549" s="75"/>
      <c r="AF549" s="140"/>
      <c r="AG549" s="141"/>
    </row>
    <row r="550" spans="2:33" ht="13.5" customHeight="1" x14ac:dyDescent="0.45">
      <c r="B550" s="166"/>
      <c r="Y550" s="75"/>
      <c r="AF550" s="140"/>
      <c r="AG550" s="141"/>
    </row>
    <row r="551" spans="2:33" ht="13.5" customHeight="1" x14ac:dyDescent="0.45">
      <c r="B551" s="166"/>
      <c r="Y551" s="75"/>
      <c r="AF551" s="140"/>
      <c r="AG551" s="141"/>
    </row>
    <row r="552" spans="2:33" ht="13.5" customHeight="1" x14ac:dyDescent="0.45">
      <c r="B552" s="166"/>
      <c r="Y552" s="75"/>
      <c r="AF552" s="140"/>
      <c r="AG552" s="141"/>
    </row>
    <row r="553" spans="2:33" ht="13.5" customHeight="1" x14ac:dyDescent="0.45">
      <c r="B553" s="166"/>
      <c r="Y553" s="75"/>
      <c r="AF553" s="140"/>
      <c r="AG553" s="141"/>
    </row>
    <row r="554" spans="2:33" ht="13.5" customHeight="1" x14ac:dyDescent="0.45">
      <c r="B554" s="166"/>
      <c r="Y554" s="75"/>
      <c r="AF554" s="140"/>
      <c r="AG554" s="141"/>
    </row>
    <row r="555" spans="2:33" ht="13.5" customHeight="1" x14ac:dyDescent="0.45">
      <c r="B555" s="166"/>
      <c r="Y555" s="75"/>
      <c r="AF555" s="140"/>
      <c r="AG555" s="141"/>
    </row>
    <row r="556" spans="2:33" ht="13.5" customHeight="1" x14ac:dyDescent="0.45">
      <c r="B556" s="166"/>
      <c r="Y556" s="75"/>
      <c r="AF556" s="140"/>
      <c r="AG556" s="141"/>
    </row>
    <row r="557" spans="2:33" ht="13.5" customHeight="1" x14ac:dyDescent="0.45">
      <c r="B557" s="166"/>
      <c r="Y557" s="75"/>
      <c r="AF557" s="140"/>
      <c r="AG557" s="141"/>
    </row>
    <row r="558" spans="2:33" ht="13.5" customHeight="1" x14ac:dyDescent="0.45">
      <c r="B558" s="166"/>
      <c r="Y558" s="75"/>
      <c r="AF558" s="140"/>
      <c r="AG558" s="141"/>
    </row>
    <row r="559" spans="2:33" ht="13.5" customHeight="1" x14ac:dyDescent="0.45">
      <c r="B559" s="166"/>
      <c r="Y559" s="75"/>
      <c r="AF559" s="140"/>
      <c r="AG559" s="141"/>
    </row>
    <row r="560" spans="2:33" ht="13.5" customHeight="1" x14ac:dyDescent="0.45">
      <c r="B560" s="166"/>
      <c r="Y560" s="75"/>
      <c r="AF560" s="140"/>
      <c r="AG560" s="141"/>
    </row>
    <row r="561" spans="2:33" ht="13.5" customHeight="1" x14ac:dyDescent="0.45">
      <c r="B561" s="166"/>
      <c r="Y561" s="75"/>
      <c r="AF561" s="140"/>
      <c r="AG561" s="141"/>
    </row>
    <row r="562" spans="2:33" ht="13.5" customHeight="1" x14ac:dyDescent="0.45">
      <c r="B562" s="166"/>
      <c r="Y562" s="75"/>
      <c r="AF562" s="140"/>
      <c r="AG562" s="141"/>
    </row>
    <row r="563" spans="2:33" ht="13.5" customHeight="1" x14ac:dyDescent="0.45">
      <c r="B563" s="166"/>
      <c r="Y563" s="75"/>
      <c r="AF563" s="140"/>
      <c r="AG563" s="141"/>
    </row>
    <row r="564" spans="2:33" ht="13.5" customHeight="1" x14ac:dyDescent="0.45">
      <c r="B564" s="166"/>
      <c r="Y564" s="75"/>
      <c r="AF564" s="140"/>
      <c r="AG564" s="141"/>
    </row>
    <row r="565" spans="2:33" ht="13.5" customHeight="1" x14ac:dyDescent="0.45">
      <c r="B565" s="166"/>
      <c r="Y565" s="75"/>
      <c r="AF565" s="140"/>
      <c r="AG565" s="141"/>
    </row>
    <row r="566" spans="2:33" ht="13.5" customHeight="1" x14ac:dyDescent="0.45">
      <c r="B566" s="166"/>
      <c r="Y566" s="75"/>
      <c r="AF566" s="140"/>
      <c r="AG566" s="141"/>
    </row>
    <row r="567" spans="2:33" ht="13.5" customHeight="1" x14ac:dyDescent="0.45">
      <c r="B567" s="166"/>
      <c r="Y567" s="75"/>
      <c r="AF567" s="140"/>
      <c r="AG567" s="141"/>
    </row>
    <row r="568" spans="2:33" ht="13.5" customHeight="1" x14ac:dyDescent="0.45">
      <c r="B568" s="166"/>
      <c r="Y568" s="75"/>
      <c r="AF568" s="140"/>
      <c r="AG568" s="141"/>
    </row>
    <row r="569" spans="2:33" ht="13.5" customHeight="1" x14ac:dyDescent="0.45">
      <c r="B569" s="166"/>
      <c r="Y569" s="75"/>
      <c r="AF569" s="140"/>
      <c r="AG569" s="141"/>
    </row>
    <row r="570" spans="2:33" ht="13.5" customHeight="1" x14ac:dyDescent="0.45">
      <c r="B570" s="166"/>
      <c r="Y570" s="75"/>
      <c r="AF570" s="140"/>
      <c r="AG570" s="141"/>
    </row>
    <row r="571" spans="2:33" ht="13.5" customHeight="1" x14ac:dyDescent="0.45">
      <c r="B571" s="166"/>
      <c r="Y571" s="75"/>
      <c r="AF571" s="140"/>
      <c r="AG571" s="141"/>
    </row>
    <row r="572" spans="2:33" ht="13.5" customHeight="1" x14ac:dyDescent="0.45">
      <c r="B572" s="166"/>
      <c r="Y572" s="75"/>
      <c r="AF572" s="140"/>
      <c r="AG572" s="141"/>
    </row>
    <row r="573" spans="2:33" ht="13.5" customHeight="1" x14ac:dyDescent="0.45">
      <c r="B573" s="166"/>
      <c r="Y573" s="75"/>
      <c r="AF573" s="140"/>
      <c r="AG573" s="141"/>
    </row>
    <row r="574" spans="2:33" ht="13.5" customHeight="1" x14ac:dyDescent="0.45">
      <c r="B574" s="166"/>
      <c r="Y574" s="75"/>
      <c r="AF574" s="140"/>
      <c r="AG574" s="141"/>
    </row>
    <row r="575" spans="2:33" ht="13.5" customHeight="1" x14ac:dyDescent="0.45">
      <c r="B575" s="166"/>
      <c r="Y575" s="75"/>
      <c r="AF575" s="140"/>
      <c r="AG575" s="141"/>
    </row>
    <row r="576" spans="2:33" ht="13.5" customHeight="1" x14ac:dyDescent="0.45">
      <c r="B576" s="166"/>
      <c r="Y576" s="75"/>
      <c r="AF576" s="140"/>
      <c r="AG576" s="141"/>
    </row>
    <row r="577" spans="2:33" ht="13.5" customHeight="1" x14ac:dyDescent="0.45">
      <c r="B577" s="166"/>
      <c r="Y577" s="75"/>
      <c r="AF577" s="140"/>
      <c r="AG577" s="141"/>
    </row>
    <row r="578" spans="2:33" ht="13.5" customHeight="1" x14ac:dyDescent="0.45">
      <c r="B578" s="166"/>
      <c r="Y578" s="75"/>
      <c r="AF578" s="140"/>
      <c r="AG578" s="141"/>
    </row>
    <row r="579" spans="2:33" ht="13.5" customHeight="1" x14ac:dyDescent="0.45">
      <c r="B579" s="166"/>
      <c r="Y579" s="75"/>
      <c r="AF579" s="140"/>
      <c r="AG579" s="141"/>
    </row>
    <row r="580" spans="2:33" ht="13.5" customHeight="1" x14ac:dyDescent="0.45">
      <c r="B580" s="166"/>
      <c r="Y580" s="75"/>
      <c r="AF580" s="140"/>
      <c r="AG580" s="141"/>
    </row>
    <row r="581" spans="2:33" ht="13.5" customHeight="1" x14ac:dyDescent="0.45">
      <c r="B581" s="166"/>
      <c r="Y581" s="75"/>
      <c r="AF581" s="140"/>
      <c r="AG581" s="141"/>
    </row>
    <row r="582" spans="2:33" ht="13.5" customHeight="1" x14ac:dyDescent="0.45">
      <c r="B582" s="166"/>
      <c r="Y582" s="75"/>
      <c r="AF582" s="140"/>
      <c r="AG582" s="141"/>
    </row>
    <row r="583" spans="2:33" ht="13.5" customHeight="1" x14ac:dyDescent="0.45">
      <c r="B583" s="166"/>
      <c r="Y583" s="75"/>
      <c r="AF583" s="140"/>
      <c r="AG583" s="141"/>
    </row>
    <row r="584" spans="2:33" ht="13.5" customHeight="1" x14ac:dyDescent="0.45">
      <c r="B584" s="166"/>
      <c r="Y584" s="75"/>
      <c r="AF584" s="140"/>
      <c r="AG584" s="141"/>
    </row>
    <row r="585" spans="2:33" ht="13.5" customHeight="1" x14ac:dyDescent="0.45">
      <c r="B585" s="166"/>
      <c r="Y585" s="75"/>
      <c r="AF585" s="140"/>
      <c r="AG585" s="141"/>
    </row>
    <row r="586" spans="2:33" ht="13.5" customHeight="1" x14ac:dyDescent="0.45">
      <c r="B586" s="166"/>
      <c r="Y586" s="75"/>
      <c r="AF586" s="140"/>
      <c r="AG586" s="141"/>
    </row>
    <row r="587" spans="2:33" ht="13.5" customHeight="1" x14ac:dyDescent="0.45">
      <c r="B587" s="166"/>
      <c r="Y587" s="75"/>
      <c r="AF587" s="140"/>
      <c r="AG587" s="141"/>
    </row>
    <row r="588" spans="2:33" ht="13.5" customHeight="1" x14ac:dyDescent="0.45">
      <c r="B588" s="166"/>
      <c r="Y588" s="75"/>
      <c r="AF588" s="140"/>
      <c r="AG588" s="141"/>
    </row>
    <row r="589" spans="2:33" ht="13.5" customHeight="1" x14ac:dyDescent="0.45">
      <c r="B589" s="166"/>
      <c r="Y589" s="75"/>
      <c r="AF589" s="140"/>
      <c r="AG589" s="141"/>
    </row>
    <row r="590" spans="2:33" ht="13.5" customHeight="1" x14ac:dyDescent="0.45">
      <c r="B590" s="166"/>
      <c r="Y590" s="75"/>
      <c r="AF590" s="140"/>
      <c r="AG590" s="141"/>
    </row>
    <row r="591" spans="2:33" ht="13.5" customHeight="1" x14ac:dyDescent="0.45">
      <c r="B591" s="166"/>
      <c r="Y591" s="75"/>
      <c r="AF591" s="140"/>
      <c r="AG591" s="141"/>
    </row>
    <row r="592" spans="2:33" ht="13.5" customHeight="1" x14ac:dyDescent="0.45">
      <c r="B592" s="166"/>
      <c r="Y592" s="75"/>
      <c r="AF592" s="140"/>
      <c r="AG592" s="141"/>
    </row>
    <row r="593" spans="2:33" ht="13.5" customHeight="1" x14ac:dyDescent="0.45">
      <c r="B593" s="166"/>
      <c r="Y593" s="75"/>
      <c r="AF593" s="140"/>
      <c r="AG593" s="141"/>
    </row>
    <row r="594" spans="2:33" ht="13.5" customHeight="1" x14ac:dyDescent="0.45">
      <c r="B594" s="166"/>
      <c r="Y594" s="75"/>
      <c r="AF594" s="140"/>
      <c r="AG594" s="141"/>
    </row>
    <row r="595" spans="2:33" ht="13.5" customHeight="1" x14ac:dyDescent="0.45">
      <c r="B595" s="166"/>
      <c r="Y595" s="75"/>
      <c r="AF595" s="140"/>
      <c r="AG595" s="141"/>
    </row>
    <row r="596" spans="2:33" ht="13.5" customHeight="1" x14ac:dyDescent="0.45">
      <c r="B596" s="166"/>
      <c r="Y596" s="75"/>
      <c r="AF596" s="140"/>
      <c r="AG596" s="141"/>
    </row>
    <row r="597" spans="2:33" ht="13.5" customHeight="1" x14ac:dyDescent="0.45">
      <c r="B597" s="166"/>
      <c r="Y597" s="75"/>
      <c r="AF597" s="140"/>
      <c r="AG597" s="141"/>
    </row>
    <row r="598" spans="2:33" ht="13.5" customHeight="1" x14ac:dyDescent="0.45">
      <c r="B598" s="166"/>
      <c r="Y598" s="75"/>
      <c r="AF598" s="140"/>
      <c r="AG598" s="141"/>
    </row>
    <row r="599" spans="2:33" ht="13.5" customHeight="1" x14ac:dyDescent="0.45">
      <c r="B599" s="166"/>
      <c r="Y599" s="75"/>
      <c r="AF599" s="140"/>
      <c r="AG599" s="141"/>
    </row>
    <row r="600" spans="2:33" ht="13.5" customHeight="1" x14ac:dyDescent="0.45">
      <c r="B600" s="166"/>
      <c r="Y600" s="75"/>
      <c r="AF600" s="140"/>
      <c r="AG600" s="141"/>
    </row>
    <row r="601" spans="2:33" ht="13.5" customHeight="1" x14ac:dyDescent="0.45">
      <c r="B601" s="166"/>
      <c r="Y601" s="75"/>
      <c r="AF601" s="140"/>
      <c r="AG601" s="141"/>
    </row>
    <row r="602" spans="2:33" ht="13.5" customHeight="1" x14ac:dyDescent="0.45">
      <c r="B602" s="166"/>
      <c r="Y602" s="75"/>
      <c r="AF602" s="140"/>
      <c r="AG602" s="141"/>
    </row>
    <row r="603" spans="2:33" ht="13.5" customHeight="1" x14ac:dyDescent="0.45">
      <c r="B603" s="166"/>
      <c r="Y603" s="75"/>
      <c r="AF603" s="140"/>
      <c r="AG603" s="141"/>
    </row>
    <row r="604" spans="2:33" ht="13.5" customHeight="1" x14ac:dyDescent="0.45">
      <c r="B604" s="166"/>
      <c r="Y604" s="75"/>
      <c r="AF604" s="140"/>
      <c r="AG604" s="141"/>
    </row>
    <row r="605" spans="2:33" ht="13.5" customHeight="1" x14ac:dyDescent="0.45">
      <c r="B605" s="166"/>
      <c r="Y605" s="75"/>
      <c r="AF605" s="140"/>
      <c r="AG605" s="141"/>
    </row>
    <row r="606" spans="2:33" ht="13.5" customHeight="1" x14ac:dyDescent="0.45">
      <c r="B606" s="166"/>
      <c r="Y606" s="75"/>
      <c r="AF606" s="140"/>
      <c r="AG606" s="141"/>
    </row>
    <row r="607" spans="2:33" ht="13.5" customHeight="1" x14ac:dyDescent="0.45">
      <c r="B607" s="166"/>
      <c r="Y607" s="75"/>
      <c r="AF607" s="140"/>
      <c r="AG607" s="141"/>
    </row>
    <row r="608" spans="2:33" ht="13.5" customHeight="1" x14ac:dyDescent="0.45">
      <c r="B608" s="166"/>
      <c r="Y608" s="75"/>
      <c r="AF608" s="140"/>
      <c r="AG608" s="141"/>
    </row>
    <row r="609" spans="2:33" ht="13.5" customHeight="1" x14ac:dyDescent="0.45">
      <c r="B609" s="166"/>
      <c r="Y609" s="75"/>
      <c r="AF609" s="140"/>
      <c r="AG609" s="141"/>
    </row>
    <row r="610" spans="2:33" ht="13.5" customHeight="1" x14ac:dyDescent="0.45">
      <c r="B610" s="166"/>
      <c r="Y610" s="75"/>
      <c r="AF610" s="140"/>
      <c r="AG610" s="141"/>
    </row>
    <row r="611" spans="2:33" ht="13.5" customHeight="1" x14ac:dyDescent="0.45">
      <c r="B611" s="166"/>
      <c r="Y611" s="75"/>
      <c r="AF611" s="140"/>
      <c r="AG611" s="141"/>
    </row>
    <row r="612" spans="2:33" ht="13.5" customHeight="1" x14ac:dyDescent="0.45">
      <c r="B612" s="166"/>
      <c r="Y612" s="75"/>
      <c r="AF612" s="140"/>
      <c r="AG612" s="141"/>
    </row>
    <row r="613" spans="2:33" ht="13.5" customHeight="1" x14ac:dyDescent="0.45">
      <c r="B613" s="166"/>
      <c r="Y613" s="75"/>
      <c r="AF613" s="140"/>
      <c r="AG613" s="141"/>
    </row>
    <row r="614" spans="2:33" ht="13.5" customHeight="1" x14ac:dyDescent="0.45">
      <c r="B614" s="166"/>
      <c r="Y614" s="75"/>
      <c r="AF614" s="140"/>
      <c r="AG614" s="141"/>
    </row>
    <row r="615" spans="2:33" ht="13.5" customHeight="1" x14ac:dyDescent="0.45">
      <c r="B615" s="166"/>
      <c r="Y615" s="75"/>
      <c r="AF615" s="140"/>
      <c r="AG615" s="141"/>
    </row>
    <row r="616" spans="2:33" ht="13.5" customHeight="1" x14ac:dyDescent="0.45">
      <c r="B616" s="166"/>
      <c r="Y616" s="75"/>
      <c r="AF616" s="140"/>
      <c r="AG616" s="141"/>
    </row>
    <row r="617" spans="2:33" ht="13.5" customHeight="1" x14ac:dyDescent="0.45">
      <c r="B617" s="166"/>
      <c r="Y617" s="75"/>
      <c r="AF617" s="140"/>
      <c r="AG617" s="141"/>
    </row>
    <row r="618" spans="2:33" ht="13.5" customHeight="1" x14ac:dyDescent="0.45">
      <c r="B618" s="166"/>
      <c r="Y618" s="75"/>
      <c r="AF618" s="140"/>
      <c r="AG618" s="141"/>
    </row>
    <row r="619" spans="2:33" ht="13.5" customHeight="1" x14ac:dyDescent="0.45">
      <c r="B619" s="166"/>
      <c r="Y619" s="75"/>
      <c r="AF619" s="140"/>
      <c r="AG619" s="141"/>
    </row>
    <row r="620" spans="2:33" ht="13.5" customHeight="1" x14ac:dyDescent="0.45">
      <c r="B620" s="166"/>
      <c r="Y620" s="75"/>
      <c r="AF620" s="140"/>
      <c r="AG620" s="141"/>
    </row>
    <row r="621" spans="2:33" ht="13.5" customHeight="1" x14ac:dyDescent="0.45">
      <c r="B621" s="166"/>
      <c r="Y621" s="75"/>
      <c r="AF621" s="140"/>
      <c r="AG621" s="141"/>
    </row>
    <row r="622" spans="2:33" ht="13.5" customHeight="1" x14ac:dyDescent="0.45">
      <c r="B622" s="166"/>
      <c r="Y622" s="75"/>
      <c r="AF622" s="140"/>
      <c r="AG622" s="141"/>
    </row>
    <row r="623" spans="2:33" ht="13.5" customHeight="1" x14ac:dyDescent="0.45">
      <c r="B623" s="166"/>
      <c r="Y623" s="75"/>
      <c r="AF623" s="140"/>
      <c r="AG623" s="141"/>
    </row>
    <row r="624" spans="2:33" ht="13.5" customHeight="1" x14ac:dyDescent="0.45">
      <c r="B624" s="166"/>
      <c r="Y624" s="75"/>
      <c r="AF624" s="140"/>
      <c r="AG624" s="141"/>
    </row>
    <row r="625" spans="2:33" ht="13.5" customHeight="1" x14ac:dyDescent="0.45">
      <c r="B625" s="166"/>
      <c r="Y625" s="75"/>
      <c r="AF625" s="140"/>
      <c r="AG625" s="141"/>
    </row>
    <row r="626" spans="2:33" ht="13.5" customHeight="1" x14ac:dyDescent="0.45">
      <c r="B626" s="166"/>
      <c r="Y626" s="75"/>
      <c r="AF626" s="140"/>
      <c r="AG626" s="141"/>
    </row>
    <row r="627" spans="2:33" ht="13.5" customHeight="1" x14ac:dyDescent="0.45">
      <c r="B627" s="166"/>
      <c r="Y627" s="75"/>
      <c r="AF627" s="140"/>
      <c r="AG627" s="141"/>
    </row>
    <row r="628" spans="2:33" ht="13.5" customHeight="1" x14ac:dyDescent="0.45">
      <c r="B628" s="166"/>
      <c r="Y628" s="75"/>
      <c r="AF628" s="140"/>
      <c r="AG628" s="141"/>
    </row>
    <row r="629" spans="2:33" ht="13.5" customHeight="1" x14ac:dyDescent="0.45">
      <c r="B629" s="166"/>
      <c r="Y629" s="75"/>
      <c r="AF629" s="140"/>
      <c r="AG629" s="141"/>
    </row>
    <row r="630" spans="2:33" ht="13.5" customHeight="1" x14ac:dyDescent="0.45">
      <c r="B630" s="166"/>
      <c r="Y630" s="75"/>
      <c r="AF630" s="140"/>
      <c r="AG630" s="141"/>
    </row>
    <row r="631" spans="2:33" ht="13.5" customHeight="1" x14ac:dyDescent="0.45">
      <c r="B631" s="166"/>
      <c r="Y631" s="75"/>
      <c r="AF631" s="140"/>
      <c r="AG631" s="141"/>
    </row>
    <row r="632" spans="2:33" ht="13.5" customHeight="1" x14ac:dyDescent="0.45">
      <c r="B632" s="166"/>
      <c r="Y632" s="75"/>
      <c r="AF632" s="140"/>
      <c r="AG632" s="141"/>
    </row>
    <row r="633" spans="2:33" ht="13.5" customHeight="1" x14ac:dyDescent="0.45">
      <c r="B633" s="166"/>
      <c r="Y633" s="75"/>
      <c r="AF633" s="140"/>
      <c r="AG633" s="141"/>
    </row>
    <row r="634" spans="2:33" ht="13.5" customHeight="1" x14ac:dyDescent="0.45">
      <c r="B634" s="166"/>
      <c r="Y634" s="75"/>
      <c r="AF634" s="140"/>
      <c r="AG634" s="141"/>
    </row>
    <row r="635" spans="2:33" ht="13.5" customHeight="1" x14ac:dyDescent="0.45">
      <c r="B635" s="166"/>
      <c r="Y635" s="75"/>
      <c r="AF635" s="140"/>
      <c r="AG635" s="141"/>
    </row>
    <row r="636" spans="2:33" ht="13.5" customHeight="1" x14ac:dyDescent="0.45">
      <c r="B636" s="166"/>
      <c r="Y636" s="75"/>
      <c r="AF636" s="140"/>
      <c r="AG636" s="141"/>
    </row>
    <row r="637" spans="2:33" ht="13.5" customHeight="1" x14ac:dyDescent="0.45">
      <c r="B637" s="166"/>
      <c r="Y637" s="75"/>
      <c r="AF637" s="140"/>
      <c r="AG637" s="141"/>
    </row>
    <row r="638" spans="2:33" ht="13.5" customHeight="1" x14ac:dyDescent="0.45">
      <c r="B638" s="166"/>
      <c r="Y638" s="75"/>
      <c r="AF638" s="140"/>
      <c r="AG638" s="141"/>
    </row>
    <row r="639" spans="2:33" ht="13.5" customHeight="1" x14ac:dyDescent="0.45">
      <c r="B639" s="166"/>
      <c r="Y639" s="75"/>
      <c r="AF639" s="140"/>
      <c r="AG639" s="141"/>
    </row>
    <row r="640" spans="2:33" ht="13.5" customHeight="1" x14ac:dyDescent="0.45">
      <c r="B640" s="166"/>
      <c r="Y640" s="75"/>
      <c r="AF640" s="140"/>
      <c r="AG640" s="141"/>
    </row>
    <row r="641" spans="2:33" ht="13.5" customHeight="1" x14ac:dyDescent="0.45">
      <c r="B641" s="166"/>
      <c r="Y641" s="75"/>
      <c r="AF641" s="140"/>
      <c r="AG641" s="141"/>
    </row>
    <row r="642" spans="2:33" ht="13.5" customHeight="1" x14ac:dyDescent="0.45">
      <c r="B642" s="166"/>
      <c r="Y642" s="75"/>
      <c r="AF642" s="140"/>
      <c r="AG642" s="141"/>
    </row>
    <row r="643" spans="2:33" ht="13.5" customHeight="1" x14ac:dyDescent="0.45">
      <c r="B643" s="166"/>
      <c r="Y643" s="75"/>
      <c r="AF643" s="140"/>
      <c r="AG643" s="141"/>
    </row>
    <row r="644" spans="2:33" ht="13.5" customHeight="1" x14ac:dyDescent="0.45">
      <c r="B644" s="166"/>
      <c r="Y644" s="75"/>
      <c r="AF644" s="140"/>
      <c r="AG644" s="141"/>
    </row>
    <row r="645" spans="2:33" ht="13.5" customHeight="1" x14ac:dyDescent="0.45">
      <c r="B645" s="166"/>
      <c r="Y645" s="75"/>
      <c r="AF645" s="140"/>
      <c r="AG645" s="141"/>
    </row>
    <row r="646" spans="2:33" ht="13.5" customHeight="1" x14ac:dyDescent="0.45">
      <c r="B646" s="166"/>
      <c r="Y646" s="75"/>
      <c r="AF646" s="140"/>
      <c r="AG646" s="141"/>
    </row>
    <row r="647" spans="2:33" ht="13.5" customHeight="1" x14ac:dyDescent="0.45">
      <c r="B647" s="166"/>
      <c r="Y647" s="75"/>
      <c r="AF647" s="140"/>
      <c r="AG647" s="141"/>
    </row>
    <row r="648" spans="2:33" ht="13.5" customHeight="1" x14ac:dyDescent="0.45">
      <c r="B648" s="166"/>
      <c r="Y648" s="75"/>
      <c r="AF648" s="140"/>
      <c r="AG648" s="141"/>
    </row>
    <row r="649" spans="2:33" ht="13.5" customHeight="1" x14ac:dyDescent="0.45">
      <c r="B649" s="166"/>
      <c r="Y649" s="75"/>
      <c r="AF649" s="140"/>
      <c r="AG649" s="141"/>
    </row>
    <row r="650" spans="2:33" ht="13.5" customHeight="1" x14ac:dyDescent="0.45">
      <c r="B650" s="166"/>
      <c r="Y650" s="75"/>
      <c r="AF650" s="140"/>
      <c r="AG650" s="141"/>
    </row>
    <row r="651" spans="2:33" ht="13.5" customHeight="1" x14ac:dyDescent="0.45">
      <c r="B651" s="166"/>
      <c r="Y651" s="75"/>
      <c r="AF651" s="140"/>
      <c r="AG651" s="141"/>
    </row>
    <row r="652" spans="2:33" ht="13.5" customHeight="1" x14ac:dyDescent="0.45">
      <c r="B652" s="166"/>
      <c r="Y652" s="75"/>
      <c r="AF652" s="140"/>
      <c r="AG652" s="141"/>
    </row>
    <row r="653" spans="2:33" ht="13.5" customHeight="1" x14ac:dyDescent="0.45">
      <c r="B653" s="166"/>
      <c r="Y653" s="75"/>
      <c r="AF653" s="140"/>
      <c r="AG653" s="141"/>
    </row>
    <row r="654" spans="2:33" ht="13.5" customHeight="1" x14ac:dyDescent="0.45">
      <c r="B654" s="166"/>
      <c r="Y654" s="75"/>
      <c r="AF654" s="140"/>
      <c r="AG654" s="141"/>
    </row>
    <row r="655" spans="2:33" ht="13.5" customHeight="1" x14ac:dyDescent="0.45">
      <c r="B655" s="166"/>
      <c r="Y655" s="75"/>
      <c r="AF655" s="140"/>
      <c r="AG655" s="141"/>
    </row>
    <row r="656" spans="2:33" ht="13.5" customHeight="1" x14ac:dyDescent="0.45">
      <c r="B656" s="166"/>
      <c r="Y656" s="75"/>
      <c r="AF656" s="140"/>
      <c r="AG656" s="141"/>
    </row>
    <row r="657" spans="2:33" ht="13.5" customHeight="1" x14ac:dyDescent="0.45">
      <c r="B657" s="166"/>
      <c r="Y657" s="75"/>
      <c r="AF657" s="140"/>
      <c r="AG657" s="141"/>
    </row>
    <row r="658" spans="2:33" ht="13.5" customHeight="1" x14ac:dyDescent="0.45">
      <c r="B658" s="166"/>
      <c r="Y658" s="75"/>
      <c r="AF658" s="140"/>
      <c r="AG658" s="141"/>
    </row>
    <row r="659" spans="2:33" ht="13.5" customHeight="1" x14ac:dyDescent="0.45">
      <c r="B659" s="166"/>
      <c r="Y659" s="75"/>
      <c r="AF659" s="140"/>
      <c r="AG659" s="141"/>
    </row>
    <row r="660" spans="2:33" ht="13.5" customHeight="1" x14ac:dyDescent="0.45">
      <c r="B660" s="166"/>
      <c r="Y660" s="75"/>
      <c r="AF660" s="140"/>
      <c r="AG660" s="141"/>
    </row>
    <row r="661" spans="2:33" ht="13.5" customHeight="1" x14ac:dyDescent="0.45">
      <c r="B661" s="166"/>
      <c r="Y661" s="75"/>
      <c r="AF661" s="140"/>
      <c r="AG661" s="141"/>
    </row>
    <row r="662" spans="2:33" ht="13.5" customHeight="1" x14ac:dyDescent="0.45">
      <c r="B662" s="166"/>
      <c r="Y662" s="75"/>
      <c r="AF662" s="140"/>
      <c r="AG662" s="141"/>
    </row>
    <row r="663" spans="2:33" ht="13.5" customHeight="1" x14ac:dyDescent="0.45">
      <c r="B663" s="166"/>
      <c r="Y663" s="75"/>
      <c r="AF663" s="140"/>
      <c r="AG663" s="141"/>
    </row>
    <row r="664" spans="2:33" ht="13.5" customHeight="1" x14ac:dyDescent="0.45">
      <c r="B664" s="166"/>
      <c r="Y664" s="75"/>
      <c r="AF664" s="140"/>
      <c r="AG664" s="141"/>
    </row>
    <row r="665" spans="2:33" ht="13.5" customHeight="1" x14ac:dyDescent="0.45">
      <c r="B665" s="166"/>
      <c r="Y665" s="75"/>
      <c r="AF665" s="140"/>
      <c r="AG665" s="141"/>
    </row>
    <row r="666" spans="2:33" ht="13.5" customHeight="1" x14ac:dyDescent="0.45">
      <c r="B666" s="166"/>
      <c r="Y666" s="75"/>
      <c r="AF666" s="140"/>
      <c r="AG666" s="141"/>
    </row>
    <row r="667" spans="2:33" ht="13.5" customHeight="1" x14ac:dyDescent="0.45">
      <c r="B667" s="166"/>
      <c r="Y667" s="75"/>
      <c r="AF667" s="140"/>
      <c r="AG667" s="141"/>
    </row>
    <row r="668" spans="2:33" ht="13.5" customHeight="1" x14ac:dyDescent="0.45">
      <c r="B668" s="166"/>
      <c r="Y668" s="75"/>
      <c r="AF668" s="140"/>
      <c r="AG668" s="141"/>
    </row>
    <row r="669" spans="2:33" ht="13.5" customHeight="1" x14ac:dyDescent="0.45">
      <c r="B669" s="166"/>
      <c r="Y669" s="75"/>
      <c r="AF669" s="140"/>
      <c r="AG669" s="141"/>
    </row>
    <row r="670" spans="2:33" ht="13.5" customHeight="1" x14ac:dyDescent="0.45">
      <c r="B670" s="166"/>
      <c r="Y670" s="75"/>
      <c r="AF670" s="140"/>
      <c r="AG670" s="141"/>
    </row>
    <row r="671" spans="2:33" ht="13.5" customHeight="1" x14ac:dyDescent="0.45">
      <c r="B671" s="166"/>
      <c r="Y671" s="75"/>
      <c r="AF671" s="140"/>
      <c r="AG671" s="141"/>
    </row>
    <row r="672" spans="2:33" ht="13.5" customHeight="1" x14ac:dyDescent="0.45">
      <c r="B672" s="166"/>
      <c r="Y672" s="75"/>
      <c r="AF672" s="140"/>
      <c r="AG672" s="141"/>
    </row>
    <row r="673" spans="2:33" ht="13.5" customHeight="1" x14ac:dyDescent="0.45">
      <c r="B673" s="166"/>
      <c r="Y673" s="75"/>
      <c r="AF673" s="140"/>
      <c r="AG673" s="141"/>
    </row>
    <row r="674" spans="2:33" ht="13.5" customHeight="1" x14ac:dyDescent="0.45">
      <c r="B674" s="166"/>
      <c r="Y674" s="75"/>
      <c r="AF674" s="140"/>
      <c r="AG674" s="141"/>
    </row>
    <row r="675" spans="2:33" ht="13.5" customHeight="1" x14ac:dyDescent="0.45">
      <c r="B675" s="166"/>
      <c r="Y675" s="75"/>
      <c r="AF675" s="140"/>
      <c r="AG675" s="141"/>
    </row>
    <row r="676" spans="2:33" ht="13.5" customHeight="1" x14ac:dyDescent="0.45">
      <c r="B676" s="166"/>
      <c r="Y676" s="75"/>
      <c r="AF676" s="140"/>
      <c r="AG676" s="141"/>
    </row>
    <row r="677" spans="2:33" ht="13.5" customHeight="1" x14ac:dyDescent="0.45">
      <c r="B677" s="166"/>
      <c r="Y677" s="75"/>
      <c r="AF677" s="140"/>
      <c r="AG677" s="141"/>
    </row>
    <row r="678" spans="2:33" ht="13.5" customHeight="1" x14ac:dyDescent="0.45">
      <c r="B678" s="166"/>
      <c r="Y678" s="75"/>
      <c r="AF678" s="140"/>
      <c r="AG678" s="141"/>
    </row>
    <row r="679" spans="2:33" ht="13.5" customHeight="1" x14ac:dyDescent="0.45">
      <c r="B679" s="166"/>
      <c r="Y679" s="75"/>
      <c r="AF679" s="140"/>
      <c r="AG679" s="141"/>
    </row>
    <row r="680" spans="2:33" ht="13.5" customHeight="1" x14ac:dyDescent="0.45">
      <c r="B680" s="166"/>
      <c r="Y680" s="75"/>
      <c r="AF680" s="140"/>
      <c r="AG680" s="141"/>
    </row>
    <row r="681" spans="2:33" ht="13.5" customHeight="1" x14ac:dyDescent="0.45">
      <c r="B681" s="166"/>
      <c r="Y681" s="75"/>
      <c r="AF681" s="140"/>
      <c r="AG681" s="141"/>
    </row>
    <row r="682" spans="2:33" ht="13.5" customHeight="1" x14ac:dyDescent="0.45">
      <c r="B682" s="166"/>
      <c r="Y682" s="75"/>
      <c r="AF682" s="140"/>
      <c r="AG682" s="141"/>
    </row>
    <row r="683" spans="2:33" ht="13.5" customHeight="1" x14ac:dyDescent="0.45">
      <c r="B683" s="166"/>
      <c r="Y683" s="75"/>
      <c r="AF683" s="140"/>
      <c r="AG683" s="141"/>
    </row>
    <row r="684" spans="2:33" ht="13.5" customHeight="1" x14ac:dyDescent="0.45">
      <c r="B684" s="166"/>
      <c r="Y684" s="75"/>
      <c r="AF684" s="140"/>
      <c r="AG684" s="141"/>
    </row>
    <row r="685" spans="2:33" ht="13.5" customHeight="1" x14ac:dyDescent="0.45">
      <c r="B685" s="166"/>
      <c r="Y685" s="75"/>
      <c r="AF685" s="140"/>
      <c r="AG685" s="141"/>
    </row>
    <row r="686" spans="2:33" ht="13.5" customHeight="1" x14ac:dyDescent="0.45">
      <c r="B686" s="166"/>
      <c r="Y686" s="75"/>
      <c r="AF686" s="140"/>
      <c r="AG686" s="141"/>
    </row>
    <row r="687" spans="2:33" ht="13.5" customHeight="1" x14ac:dyDescent="0.45">
      <c r="B687" s="166"/>
      <c r="Y687" s="75"/>
      <c r="AF687" s="140"/>
      <c r="AG687" s="141"/>
    </row>
    <row r="688" spans="2:33" ht="13.5" customHeight="1" x14ac:dyDescent="0.45">
      <c r="B688" s="166"/>
      <c r="Y688" s="75"/>
      <c r="AF688" s="140"/>
      <c r="AG688" s="141"/>
    </row>
    <row r="689" spans="2:33" ht="13.5" customHeight="1" x14ac:dyDescent="0.45">
      <c r="B689" s="166"/>
      <c r="Y689" s="75"/>
      <c r="AF689" s="140"/>
      <c r="AG689" s="141"/>
    </row>
    <row r="690" spans="2:33" ht="13.5" customHeight="1" x14ac:dyDescent="0.45">
      <c r="B690" s="166"/>
      <c r="Y690" s="75"/>
      <c r="AF690" s="140"/>
      <c r="AG690" s="141"/>
    </row>
    <row r="691" spans="2:33" ht="13.5" customHeight="1" x14ac:dyDescent="0.45">
      <c r="B691" s="166"/>
      <c r="Y691" s="75"/>
      <c r="AF691" s="140"/>
      <c r="AG691" s="141"/>
    </row>
    <row r="692" spans="2:33" ht="13.5" customHeight="1" x14ac:dyDescent="0.45">
      <c r="B692" s="166"/>
      <c r="Y692" s="75"/>
      <c r="AF692" s="140"/>
      <c r="AG692" s="141"/>
    </row>
    <row r="693" spans="2:33" ht="13.5" customHeight="1" x14ac:dyDescent="0.45">
      <c r="B693" s="166"/>
      <c r="Y693" s="75"/>
      <c r="AF693" s="140"/>
      <c r="AG693" s="141"/>
    </row>
    <row r="694" spans="2:33" ht="13.5" customHeight="1" x14ac:dyDescent="0.45">
      <c r="B694" s="166"/>
      <c r="Y694" s="75"/>
      <c r="AF694" s="140"/>
      <c r="AG694" s="141"/>
    </row>
    <row r="695" spans="2:33" ht="13.5" customHeight="1" x14ac:dyDescent="0.45">
      <c r="B695" s="166"/>
      <c r="Y695" s="75"/>
      <c r="AF695" s="140"/>
      <c r="AG695" s="141"/>
    </row>
    <row r="696" spans="2:33" ht="13.5" customHeight="1" x14ac:dyDescent="0.45">
      <c r="B696" s="166"/>
      <c r="Y696" s="75"/>
      <c r="AF696" s="140"/>
      <c r="AG696" s="141"/>
    </row>
    <row r="697" spans="2:33" ht="13.5" customHeight="1" x14ac:dyDescent="0.45">
      <c r="B697" s="166"/>
      <c r="Y697" s="75"/>
      <c r="AF697" s="140"/>
      <c r="AG697" s="141"/>
    </row>
    <row r="698" spans="2:33" ht="13.5" customHeight="1" x14ac:dyDescent="0.45">
      <c r="B698" s="166"/>
      <c r="Y698" s="75"/>
      <c r="AF698" s="140"/>
      <c r="AG698" s="141"/>
    </row>
    <row r="699" spans="2:33" ht="13.5" customHeight="1" x14ac:dyDescent="0.45">
      <c r="B699" s="166"/>
      <c r="Y699" s="75"/>
      <c r="AF699" s="140"/>
      <c r="AG699" s="141"/>
    </row>
    <row r="700" spans="2:33" ht="13.5" customHeight="1" x14ac:dyDescent="0.45">
      <c r="B700" s="166"/>
      <c r="Y700" s="75"/>
      <c r="AF700" s="140"/>
      <c r="AG700" s="141"/>
    </row>
    <row r="701" spans="2:33" ht="13.5" customHeight="1" x14ac:dyDescent="0.45">
      <c r="B701" s="166"/>
      <c r="Y701" s="75"/>
      <c r="AF701" s="140"/>
      <c r="AG701" s="141"/>
    </row>
    <row r="702" spans="2:33" ht="13.5" customHeight="1" x14ac:dyDescent="0.45">
      <c r="B702" s="166"/>
      <c r="Y702" s="75"/>
      <c r="AF702" s="140"/>
      <c r="AG702" s="141"/>
    </row>
    <row r="703" spans="2:33" ht="13.5" customHeight="1" x14ac:dyDescent="0.45">
      <c r="B703" s="166"/>
      <c r="Y703" s="75"/>
      <c r="AF703" s="140"/>
      <c r="AG703" s="141"/>
    </row>
    <row r="704" spans="2:33" ht="13.5" customHeight="1" x14ac:dyDescent="0.45">
      <c r="B704" s="166"/>
      <c r="Y704" s="75"/>
      <c r="AF704" s="140"/>
      <c r="AG704" s="141"/>
    </row>
    <row r="705" spans="2:33" ht="13.5" customHeight="1" x14ac:dyDescent="0.45">
      <c r="B705" s="166"/>
      <c r="Y705" s="75"/>
      <c r="AF705" s="140"/>
      <c r="AG705" s="141"/>
    </row>
    <row r="706" spans="2:33" ht="13.5" customHeight="1" x14ac:dyDescent="0.45">
      <c r="B706" s="166"/>
      <c r="Y706" s="75"/>
      <c r="AF706" s="140"/>
      <c r="AG706" s="141"/>
    </row>
    <row r="707" spans="2:33" ht="13.5" customHeight="1" x14ac:dyDescent="0.45">
      <c r="B707" s="166"/>
      <c r="Y707" s="75"/>
      <c r="AF707" s="140"/>
      <c r="AG707" s="141"/>
    </row>
    <row r="708" spans="2:33" ht="13.5" customHeight="1" x14ac:dyDescent="0.45">
      <c r="B708" s="166"/>
      <c r="Y708" s="75"/>
      <c r="AF708" s="140"/>
      <c r="AG708" s="141"/>
    </row>
    <row r="709" spans="2:33" ht="13.5" customHeight="1" x14ac:dyDescent="0.45">
      <c r="B709" s="166"/>
      <c r="Y709" s="75"/>
      <c r="AF709" s="140"/>
      <c r="AG709" s="141"/>
    </row>
    <row r="710" spans="2:33" ht="13.5" customHeight="1" x14ac:dyDescent="0.45">
      <c r="B710" s="166"/>
      <c r="Y710" s="75"/>
      <c r="AF710" s="140"/>
      <c r="AG710" s="141"/>
    </row>
    <row r="711" spans="2:33" ht="13.5" customHeight="1" x14ac:dyDescent="0.45">
      <c r="B711" s="166"/>
      <c r="Y711" s="75"/>
      <c r="AF711" s="140"/>
      <c r="AG711" s="141"/>
    </row>
    <row r="712" spans="2:33" ht="13.5" customHeight="1" x14ac:dyDescent="0.45">
      <c r="B712" s="166"/>
      <c r="Y712" s="75"/>
      <c r="AF712" s="140"/>
      <c r="AG712" s="141"/>
    </row>
    <row r="713" spans="2:33" ht="13.5" customHeight="1" x14ac:dyDescent="0.45">
      <c r="B713" s="166"/>
      <c r="Y713" s="75"/>
      <c r="AF713" s="140"/>
      <c r="AG713" s="141"/>
    </row>
    <row r="714" spans="2:33" ht="13.5" customHeight="1" x14ac:dyDescent="0.45">
      <c r="B714" s="166"/>
      <c r="Y714" s="75"/>
      <c r="AF714" s="140"/>
      <c r="AG714" s="141"/>
    </row>
    <row r="715" spans="2:33" ht="13.5" customHeight="1" x14ac:dyDescent="0.45">
      <c r="B715" s="166"/>
      <c r="Y715" s="75"/>
      <c r="AF715" s="140"/>
      <c r="AG715" s="141"/>
    </row>
    <row r="716" spans="2:33" ht="13.5" customHeight="1" x14ac:dyDescent="0.45">
      <c r="B716" s="166"/>
      <c r="Y716" s="75"/>
      <c r="AF716" s="140"/>
      <c r="AG716" s="141"/>
    </row>
    <row r="717" spans="2:33" ht="13.5" customHeight="1" x14ac:dyDescent="0.45">
      <c r="B717" s="166"/>
      <c r="Y717" s="75"/>
      <c r="AF717" s="140"/>
      <c r="AG717" s="141"/>
    </row>
    <row r="718" spans="2:33" ht="13.5" customHeight="1" x14ac:dyDescent="0.45">
      <c r="B718" s="166"/>
      <c r="Y718" s="75"/>
      <c r="AF718" s="140"/>
      <c r="AG718" s="141"/>
    </row>
    <row r="719" spans="2:33" ht="13.5" customHeight="1" x14ac:dyDescent="0.45">
      <c r="B719" s="166"/>
      <c r="Y719" s="75"/>
      <c r="AF719" s="140"/>
      <c r="AG719" s="141"/>
    </row>
    <row r="720" spans="2:33" ht="13.5" customHeight="1" x14ac:dyDescent="0.45">
      <c r="B720" s="166"/>
      <c r="Y720" s="75"/>
      <c r="AF720" s="140"/>
      <c r="AG720" s="141"/>
    </row>
    <row r="721" spans="2:33" ht="13.5" customHeight="1" x14ac:dyDescent="0.45">
      <c r="B721" s="166"/>
      <c r="Y721" s="75"/>
      <c r="AF721" s="140"/>
      <c r="AG721" s="141"/>
    </row>
    <row r="722" spans="2:33" ht="13.5" customHeight="1" x14ac:dyDescent="0.45">
      <c r="B722" s="166"/>
      <c r="Y722" s="75"/>
      <c r="AF722" s="140"/>
      <c r="AG722" s="141"/>
    </row>
    <row r="723" spans="2:33" ht="13.5" customHeight="1" x14ac:dyDescent="0.45">
      <c r="B723" s="166"/>
      <c r="Y723" s="75"/>
      <c r="AF723" s="140"/>
      <c r="AG723" s="141"/>
    </row>
    <row r="724" spans="2:33" ht="13.5" customHeight="1" x14ac:dyDescent="0.45">
      <c r="B724" s="166"/>
      <c r="Y724" s="75"/>
      <c r="AF724" s="140"/>
      <c r="AG724" s="141"/>
    </row>
    <row r="725" spans="2:33" ht="13.5" customHeight="1" x14ac:dyDescent="0.45">
      <c r="B725" s="166"/>
      <c r="Y725" s="75"/>
      <c r="AF725" s="140"/>
      <c r="AG725" s="141"/>
    </row>
    <row r="726" spans="2:33" ht="13.5" customHeight="1" x14ac:dyDescent="0.45">
      <c r="B726" s="166"/>
      <c r="Y726" s="75"/>
      <c r="AF726" s="140"/>
      <c r="AG726" s="141"/>
    </row>
    <row r="727" spans="2:33" ht="13.5" customHeight="1" x14ac:dyDescent="0.45">
      <c r="B727" s="166"/>
      <c r="Y727" s="75"/>
      <c r="AF727" s="140"/>
      <c r="AG727" s="141"/>
    </row>
    <row r="728" spans="2:33" ht="13.5" customHeight="1" x14ac:dyDescent="0.45">
      <c r="B728" s="166"/>
      <c r="Y728" s="75"/>
      <c r="AF728" s="140"/>
      <c r="AG728" s="141"/>
    </row>
    <row r="729" spans="2:33" ht="13.5" customHeight="1" x14ac:dyDescent="0.45">
      <c r="B729" s="166"/>
      <c r="Y729" s="75"/>
      <c r="AF729" s="140"/>
      <c r="AG729" s="141"/>
    </row>
    <row r="730" spans="2:33" ht="13.5" customHeight="1" x14ac:dyDescent="0.45">
      <c r="B730" s="166"/>
      <c r="Y730" s="75"/>
      <c r="AF730" s="140"/>
      <c r="AG730" s="141"/>
    </row>
    <row r="731" spans="2:33" ht="13.5" customHeight="1" x14ac:dyDescent="0.45">
      <c r="B731" s="166"/>
      <c r="Y731" s="75"/>
      <c r="AF731" s="140"/>
      <c r="AG731" s="141"/>
    </row>
    <row r="732" spans="2:33" ht="13.5" customHeight="1" x14ac:dyDescent="0.45">
      <c r="B732" s="166"/>
      <c r="Y732" s="75"/>
      <c r="AF732" s="140"/>
      <c r="AG732" s="141"/>
    </row>
    <row r="733" spans="2:33" ht="13.5" customHeight="1" x14ac:dyDescent="0.45">
      <c r="B733" s="166"/>
      <c r="Y733" s="75"/>
      <c r="AF733" s="140"/>
      <c r="AG733" s="141"/>
    </row>
    <row r="734" spans="2:33" ht="13.5" customHeight="1" x14ac:dyDescent="0.45">
      <c r="B734" s="166"/>
      <c r="Y734" s="75"/>
      <c r="AF734" s="140"/>
      <c r="AG734" s="141"/>
    </row>
    <row r="735" spans="2:33" ht="13.5" customHeight="1" x14ac:dyDescent="0.45">
      <c r="B735" s="166"/>
      <c r="Y735" s="75"/>
      <c r="AF735" s="140"/>
      <c r="AG735" s="141"/>
    </row>
    <row r="736" spans="2:33" ht="13.5" customHeight="1" x14ac:dyDescent="0.45">
      <c r="B736" s="166"/>
      <c r="Y736" s="75"/>
      <c r="AF736" s="140"/>
      <c r="AG736" s="141"/>
    </row>
    <row r="737" spans="2:33" ht="13.5" customHeight="1" x14ac:dyDescent="0.45">
      <c r="B737" s="166"/>
      <c r="Y737" s="75"/>
      <c r="AF737" s="140"/>
      <c r="AG737" s="141"/>
    </row>
    <row r="738" spans="2:33" ht="13.5" customHeight="1" x14ac:dyDescent="0.45">
      <c r="B738" s="166"/>
      <c r="Y738" s="75"/>
      <c r="AF738" s="140"/>
      <c r="AG738" s="141"/>
    </row>
    <row r="739" spans="2:33" ht="13.5" customHeight="1" x14ac:dyDescent="0.45">
      <c r="B739" s="166"/>
      <c r="Y739" s="75"/>
      <c r="AF739" s="140"/>
      <c r="AG739" s="141"/>
    </row>
    <row r="740" spans="2:33" ht="13.5" customHeight="1" x14ac:dyDescent="0.45">
      <c r="B740" s="166"/>
      <c r="Y740" s="75"/>
      <c r="AF740" s="140"/>
      <c r="AG740" s="141"/>
    </row>
    <row r="741" spans="2:33" ht="13.5" customHeight="1" x14ac:dyDescent="0.45">
      <c r="B741" s="166"/>
      <c r="Y741" s="75"/>
      <c r="AF741" s="140"/>
      <c r="AG741" s="141"/>
    </row>
    <row r="742" spans="2:33" ht="13.5" customHeight="1" x14ac:dyDescent="0.45">
      <c r="B742" s="166"/>
      <c r="Y742" s="75"/>
      <c r="AF742" s="140"/>
      <c r="AG742" s="141"/>
    </row>
    <row r="743" spans="2:33" ht="13.5" customHeight="1" x14ac:dyDescent="0.45">
      <c r="B743" s="166"/>
      <c r="Y743" s="75"/>
      <c r="AF743" s="140"/>
      <c r="AG743" s="141"/>
    </row>
    <row r="744" spans="2:33" ht="13.5" customHeight="1" x14ac:dyDescent="0.45">
      <c r="B744" s="166"/>
      <c r="Y744" s="75"/>
      <c r="AF744" s="140"/>
      <c r="AG744" s="141"/>
    </row>
    <row r="745" spans="2:33" ht="13.5" customHeight="1" x14ac:dyDescent="0.45">
      <c r="B745" s="166"/>
      <c r="Y745" s="75"/>
      <c r="AF745" s="140"/>
      <c r="AG745" s="141"/>
    </row>
    <row r="746" spans="2:33" ht="13.5" customHeight="1" x14ac:dyDescent="0.45">
      <c r="B746" s="166"/>
      <c r="Y746" s="75"/>
      <c r="AF746" s="140"/>
      <c r="AG746" s="141"/>
    </row>
    <row r="747" spans="2:33" ht="13.5" customHeight="1" x14ac:dyDescent="0.45">
      <c r="B747" s="166"/>
      <c r="Y747" s="75"/>
      <c r="AF747" s="140"/>
      <c r="AG747" s="141"/>
    </row>
    <row r="748" spans="2:33" ht="13.5" customHeight="1" x14ac:dyDescent="0.45">
      <c r="B748" s="166"/>
      <c r="Y748" s="75"/>
      <c r="AF748" s="140"/>
      <c r="AG748" s="141"/>
    </row>
    <row r="749" spans="2:33" ht="13.5" customHeight="1" x14ac:dyDescent="0.45">
      <c r="B749" s="166"/>
      <c r="Y749" s="75"/>
      <c r="AF749" s="140"/>
      <c r="AG749" s="141"/>
    </row>
    <row r="750" spans="2:33" ht="13.5" customHeight="1" x14ac:dyDescent="0.45">
      <c r="B750" s="166"/>
      <c r="Y750" s="75"/>
      <c r="AF750" s="140"/>
      <c r="AG750" s="141"/>
    </row>
    <row r="751" spans="2:33" ht="13.5" customHeight="1" x14ac:dyDescent="0.45">
      <c r="B751" s="166"/>
      <c r="Y751" s="75"/>
      <c r="AF751" s="140"/>
      <c r="AG751" s="141"/>
    </row>
    <row r="752" spans="2:33" ht="13.5" customHeight="1" x14ac:dyDescent="0.45">
      <c r="B752" s="166"/>
      <c r="Y752" s="75"/>
      <c r="AF752" s="140"/>
      <c r="AG752" s="141"/>
    </row>
    <row r="753" spans="2:33" ht="13.5" customHeight="1" x14ac:dyDescent="0.45">
      <c r="B753" s="166"/>
      <c r="Y753" s="75"/>
      <c r="AF753" s="140"/>
      <c r="AG753" s="141"/>
    </row>
    <row r="754" spans="2:33" ht="13.5" customHeight="1" x14ac:dyDescent="0.45">
      <c r="B754" s="166"/>
      <c r="Y754" s="75"/>
      <c r="AF754" s="140"/>
      <c r="AG754" s="141"/>
    </row>
    <row r="755" spans="2:33" ht="13.5" customHeight="1" x14ac:dyDescent="0.45">
      <c r="B755" s="166"/>
      <c r="Y755" s="75"/>
      <c r="AF755" s="140"/>
      <c r="AG755" s="141"/>
    </row>
    <row r="756" spans="2:33" ht="13.5" customHeight="1" x14ac:dyDescent="0.45">
      <c r="B756" s="166"/>
      <c r="Y756" s="75"/>
      <c r="AF756" s="140"/>
      <c r="AG756" s="141"/>
    </row>
    <row r="757" spans="2:33" ht="13.5" customHeight="1" x14ac:dyDescent="0.45">
      <c r="B757" s="166"/>
      <c r="Y757" s="75"/>
      <c r="AF757" s="140"/>
      <c r="AG757" s="141"/>
    </row>
    <row r="758" spans="2:33" ht="13.5" customHeight="1" x14ac:dyDescent="0.45">
      <c r="B758" s="166"/>
      <c r="Y758" s="75"/>
      <c r="AF758" s="140"/>
      <c r="AG758" s="141"/>
    </row>
    <row r="759" spans="2:33" ht="13.5" customHeight="1" x14ac:dyDescent="0.45">
      <c r="B759" s="166"/>
      <c r="Y759" s="75"/>
      <c r="AF759" s="140"/>
      <c r="AG759" s="141"/>
    </row>
    <row r="760" spans="2:33" ht="13.5" customHeight="1" x14ac:dyDescent="0.45">
      <c r="B760" s="166"/>
      <c r="Y760" s="75"/>
      <c r="AF760" s="140"/>
      <c r="AG760" s="141"/>
    </row>
    <row r="761" spans="2:33" ht="13.5" customHeight="1" x14ac:dyDescent="0.45">
      <c r="B761" s="166"/>
      <c r="Y761" s="75"/>
      <c r="AF761" s="140"/>
      <c r="AG761" s="141"/>
    </row>
    <row r="762" spans="2:33" ht="13.5" customHeight="1" x14ac:dyDescent="0.45">
      <c r="B762" s="166"/>
      <c r="Y762" s="75"/>
      <c r="AF762" s="140"/>
      <c r="AG762" s="141"/>
    </row>
    <row r="763" spans="2:33" ht="13.5" customHeight="1" x14ac:dyDescent="0.45">
      <c r="B763" s="166"/>
      <c r="Y763" s="75"/>
      <c r="AF763" s="140"/>
      <c r="AG763" s="141"/>
    </row>
    <row r="764" spans="2:33" ht="13.5" customHeight="1" x14ac:dyDescent="0.45">
      <c r="B764" s="166"/>
      <c r="Y764" s="75"/>
      <c r="AF764" s="140"/>
      <c r="AG764" s="141"/>
    </row>
    <row r="765" spans="2:33" ht="13.5" customHeight="1" x14ac:dyDescent="0.45">
      <c r="B765" s="166"/>
      <c r="Y765" s="75"/>
      <c r="AF765" s="140"/>
      <c r="AG765" s="141"/>
    </row>
    <row r="766" spans="2:33" ht="13.5" customHeight="1" x14ac:dyDescent="0.45">
      <c r="B766" s="166"/>
      <c r="Y766" s="75"/>
      <c r="AF766" s="140"/>
      <c r="AG766" s="141"/>
    </row>
    <row r="767" spans="2:33" ht="13.5" customHeight="1" x14ac:dyDescent="0.45">
      <c r="B767" s="166"/>
      <c r="Y767" s="75"/>
      <c r="AF767" s="140"/>
      <c r="AG767" s="141"/>
    </row>
    <row r="768" spans="2:33" ht="13.5" customHeight="1" x14ac:dyDescent="0.45">
      <c r="B768" s="166"/>
      <c r="Y768" s="75"/>
      <c r="AF768" s="140"/>
      <c r="AG768" s="141"/>
    </row>
    <row r="769" spans="2:33" ht="13.5" customHeight="1" x14ac:dyDescent="0.45">
      <c r="B769" s="166"/>
      <c r="Y769" s="75"/>
      <c r="AF769" s="140"/>
      <c r="AG769" s="141"/>
    </row>
    <row r="770" spans="2:33" ht="13.5" customHeight="1" x14ac:dyDescent="0.45">
      <c r="B770" s="166"/>
      <c r="Y770" s="75"/>
      <c r="AF770" s="140"/>
      <c r="AG770" s="141"/>
    </row>
    <row r="771" spans="2:33" ht="13.5" customHeight="1" x14ac:dyDescent="0.45">
      <c r="B771" s="166"/>
      <c r="Y771" s="75"/>
      <c r="AF771" s="140"/>
      <c r="AG771" s="141"/>
    </row>
    <row r="772" spans="2:33" ht="13.5" customHeight="1" x14ac:dyDescent="0.45">
      <c r="B772" s="166"/>
      <c r="Y772" s="75"/>
      <c r="AF772" s="140"/>
      <c r="AG772" s="141"/>
    </row>
    <row r="773" spans="2:33" ht="13.5" customHeight="1" x14ac:dyDescent="0.45">
      <c r="B773" s="166"/>
      <c r="Y773" s="75"/>
      <c r="AF773" s="140"/>
      <c r="AG773" s="141"/>
    </row>
    <row r="774" spans="2:33" ht="13.5" customHeight="1" x14ac:dyDescent="0.45">
      <c r="B774" s="166"/>
      <c r="Y774" s="75"/>
      <c r="AF774" s="140"/>
      <c r="AG774" s="141"/>
    </row>
    <row r="775" spans="2:33" ht="13.5" customHeight="1" x14ac:dyDescent="0.45">
      <c r="B775" s="166"/>
      <c r="Y775" s="75"/>
      <c r="AF775" s="140"/>
      <c r="AG775" s="141"/>
    </row>
    <row r="776" spans="2:33" ht="13.5" customHeight="1" x14ac:dyDescent="0.45">
      <c r="B776" s="166"/>
      <c r="Y776" s="75"/>
      <c r="AF776" s="140"/>
      <c r="AG776" s="141"/>
    </row>
    <row r="777" spans="2:33" ht="13.5" customHeight="1" x14ac:dyDescent="0.45">
      <c r="B777" s="166"/>
      <c r="Y777" s="75"/>
      <c r="AF777" s="140"/>
      <c r="AG777" s="141"/>
    </row>
    <row r="778" spans="2:33" ht="13.5" customHeight="1" x14ac:dyDescent="0.45">
      <c r="B778" s="166"/>
      <c r="Y778" s="75"/>
      <c r="AF778" s="140"/>
      <c r="AG778" s="141"/>
    </row>
    <row r="779" spans="2:33" ht="13.5" customHeight="1" x14ac:dyDescent="0.45">
      <c r="B779" s="166"/>
      <c r="Y779" s="75"/>
      <c r="AF779" s="140"/>
      <c r="AG779" s="141"/>
    </row>
    <row r="780" spans="2:33" ht="13.5" customHeight="1" x14ac:dyDescent="0.45">
      <c r="B780" s="166"/>
      <c r="Y780" s="75"/>
      <c r="AF780" s="140"/>
      <c r="AG780" s="141"/>
    </row>
    <row r="781" spans="2:33" ht="13.5" customHeight="1" x14ac:dyDescent="0.45">
      <c r="B781" s="166"/>
      <c r="Y781" s="75"/>
      <c r="AF781" s="140"/>
      <c r="AG781" s="141"/>
    </row>
    <row r="782" spans="2:33" ht="13.5" customHeight="1" x14ac:dyDescent="0.45">
      <c r="B782" s="166"/>
      <c r="Y782" s="75"/>
      <c r="AF782" s="140"/>
      <c r="AG782" s="141"/>
    </row>
    <row r="783" spans="2:33" ht="13.5" customHeight="1" x14ac:dyDescent="0.45">
      <c r="B783" s="166"/>
      <c r="Y783" s="75"/>
      <c r="AF783" s="140"/>
      <c r="AG783" s="141"/>
    </row>
    <row r="784" spans="2:33" ht="13.5" customHeight="1" x14ac:dyDescent="0.45">
      <c r="B784" s="166"/>
      <c r="Y784" s="75"/>
      <c r="AF784" s="140"/>
      <c r="AG784" s="141"/>
    </row>
    <row r="785" spans="2:33" ht="13.5" customHeight="1" x14ac:dyDescent="0.45">
      <c r="B785" s="166"/>
      <c r="Y785" s="75"/>
      <c r="AF785" s="140"/>
      <c r="AG785" s="141"/>
    </row>
    <row r="786" spans="2:33" ht="13.5" customHeight="1" x14ac:dyDescent="0.45">
      <c r="B786" s="166"/>
      <c r="Y786" s="75"/>
      <c r="AF786" s="140"/>
      <c r="AG786" s="141"/>
    </row>
    <row r="787" spans="2:33" ht="13.5" customHeight="1" x14ac:dyDescent="0.45">
      <c r="B787" s="166"/>
      <c r="Y787" s="75"/>
      <c r="AF787" s="140"/>
      <c r="AG787" s="141"/>
    </row>
    <row r="788" spans="2:33" ht="13.5" customHeight="1" x14ac:dyDescent="0.45">
      <c r="B788" s="166"/>
      <c r="Y788" s="75"/>
      <c r="AF788" s="140"/>
      <c r="AG788" s="141"/>
    </row>
    <row r="789" spans="2:33" ht="13.5" customHeight="1" x14ac:dyDescent="0.45">
      <c r="B789" s="166"/>
      <c r="Y789" s="75"/>
      <c r="AF789" s="140"/>
      <c r="AG789" s="141"/>
    </row>
    <row r="790" spans="2:33" ht="13.5" customHeight="1" x14ac:dyDescent="0.45">
      <c r="B790" s="166"/>
      <c r="Y790" s="75"/>
      <c r="AF790" s="140"/>
      <c r="AG790" s="141"/>
    </row>
    <row r="791" spans="2:33" ht="13.5" customHeight="1" x14ac:dyDescent="0.45">
      <c r="B791" s="166"/>
      <c r="Y791" s="75"/>
      <c r="AF791" s="140"/>
      <c r="AG791" s="141"/>
    </row>
    <row r="792" spans="2:33" ht="13.5" customHeight="1" x14ac:dyDescent="0.45">
      <c r="B792" s="166"/>
      <c r="Y792" s="75"/>
      <c r="AF792" s="140"/>
      <c r="AG792" s="141"/>
    </row>
    <row r="793" spans="2:33" ht="13.5" customHeight="1" x14ac:dyDescent="0.45">
      <c r="B793" s="166"/>
      <c r="Y793" s="75"/>
      <c r="AF793" s="140"/>
      <c r="AG793" s="141"/>
    </row>
    <row r="794" spans="2:33" ht="13.5" customHeight="1" x14ac:dyDescent="0.45">
      <c r="B794" s="166"/>
      <c r="Y794" s="75"/>
      <c r="AF794" s="140"/>
      <c r="AG794" s="141"/>
    </row>
    <row r="795" spans="2:33" ht="13.5" customHeight="1" x14ac:dyDescent="0.45">
      <c r="B795" s="166"/>
      <c r="Y795" s="75"/>
      <c r="AF795" s="140"/>
      <c r="AG795" s="141"/>
    </row>
    <row r="796" spans="2:33" ht="13.5" customHeight="1" x14ac:dyDescent="0.45">
      <c r="B796" s="166"/>
      <c r="Y796" s="75"/>
      <c r="AF796" s="140"/>
      <c r="AG796" s="141"/>
    </row>
    <row r="797" spans="2:33" ht="13.5" customHeight="1" x14ac:dyDescent="0.45">
      <c r="B797" s="166"/>
      <c r="Y797" s="75"/>
      <c r="AF797" s="140"/>
      <c r="AG797" s="141"/>
    </row>
    <row r="798" spans="2:33" ht="13.5" customHeight="1" x14ac:dyDescent="0.45">
      <c r="B798" s="166"/>
      <c r="Y798" s="75"/>
      <c r="AF798" s="140"/>
      <c r="AG798" s="141"/>
    </row>
    <row r="799" spans="2:33" ht="13.5" customHeight="1" x14ac:dyDescent="0.45">
      <c r="B799" s="166"/>
      <c r="Y799" s="75"/>
      <c r="AF799" s="140"/>
      <c r="AG799" s="141"/>
    </row>
    <row r="800" spans="2:33" ht="13.5" customHeight="1" x14ac:dyDescent="0.45">
      <c r="B800" s="166"/>
      <c r="Y800" s="75"/>
      <c r="AF800" s="140"/>
      <c r="AG800" s="141"/>
    </row>
    <row r="801" spans="2:33" ht="13.5" customHeight="1" x14ac:dyDescent="0.45">
      <c r="B801" s="166"/>
      <c r="Y801" s="75"/>
      <c r="AF801" s="140"/>
      <c r="AG801" s="141"/>
    </row>
    <row r="802" spans="2:33" ht="13.5" customHeight="1" x14ac:dyDescent="0.45">
      <c r="B802" s="166"/>
      <c r="Y802" s="75"/>
      <c r="AF802" s="140"/>
      <c r="AG802" s="141"/>
    </row>
    <row r="803" spans="2:33" ht="13.5" customHeight="1" x14ac:dyDescent="0.45">
      <c r="B803" s="166"/>
      <c r="Y803" s="75"/>
      <c r="AF803" s="140"/>
      <c r="AG803" s="141"/>
    </row>
    <row r="804" spans="2:33" ht="13.5" customHeight="1" x14ac:dyDescent="0.45">
      <c r="B804" s="166"/>
      <c r="Y804" s="75"/>
      <c r="AF804" s="140"/>
      <c r="AG804" s="141"/>
    </row>
    <row r="805" spans="2:33" ht="13.5" customHeight="1" x14ac:dyDescent="0.45">
      <c r="B805" s="166"/>
      <c r="Y805" s="75"/>
      <c r="AF805" s="140"/>
      <c r="AG805" s="141"/>
    </row>
    <row r="806" spans="2:33" ht="13.5" customHeight="1" x14ac:dyDescent="0.45">
      <c r="B806" s="166"/>
      <c r="Y806" s="75"/>
      <c r="AF806" s="140"/>
      <c r="AG806" s="141"/>
    </row>
    <row r="807" spans="2:33" ht="13.5" customHeight="1" x14ac:dyDescent="0.45">
      <c r="B807" s="166"/>
      <c r="Y807" s="75"/>
      <c r="AF807" s="140"/>
      <c r="AG807" s="141"/>
    </row>
    <row r="808" spans="2:33" ht="13.5" customHeight="1" x14ac:dyDescent="0.45">
      <c r="B808" s="166"/>
      <c r="Y808" s="75"/>
      <c r="AF808" s="140"/>
      <c r="AG808" s="141"/>
    </row>
    <row r="809" spans="2:33" ht="13.5" customHeight="1" x14ac:dyDescent="0.45">
      <c r="B809" s="166"/>
      <c r="Y809" s="75"/>
      <c r="AF809" s="140"/>
      <c r="AG809" s="141"/>
    </row>
    <row r="810" spans="2:33" ht="13.5" customHeight="1" x14ac:dyDescent="0.45">
      <c r="B810" s="166"/>
      <c r="Y810" s="75"/>
      <c r="AF810" s="140"/>
      <c r="AG810" s="141"/>
    </row>
    <row r="811" spans="2:33" ht="13.5" customHeight="1" x14ac:dyDescent="0.45">
      <c r="B811" s="166"/>
      <c r="Y811" s="75"/>
      <c r="AF811" s="140"/>
      <c r="AG811" s="141"/>
    </row>
    <row r="812" spans="2:33" ht="13.5" customHeight="1" x14ac:dyDescent="0.45">
      <c r="B812" s="166"/>
      <c r="Y812" s="75"/>
      <c r="AF812" s="140"/>
      <c r="AG812" s="141"/>
    </row>
    <row r="813" spans="2:33" ht="13.5" customHeight="1" x14ac:dyDescent="0.45">
      <c r="B813" s="166"/>
      <c r="Y813" s="75"/>
      <c r="AF813" s="140"/>
      <c r="AG813" s="141"/>
    </row>
    <row r="814" spans="2:33" ht="13.5" customHeight="1" x14ac:dyDescent="0.45">
      <c r="B814" s="166"/>
      <c r="Y814" s="75"/>
      <c r="AF814" s="140"/>
      <c r="AG814" s="141"/>
    </row>
    <row r="815" spans="2:33" ht="13.5" customHeight="1" x14ac:dyDescent="0.45">
      <c r="B815" s="166"/>
      <c r="Y815" s="75"/>
      <c r="AF815" s="140"/>
      <c r="AG815" s="141"/>
    </row>
    <row r="816" spans="2:33" ht="13.5" customHeight="1" x14ac:dyDescent="0.45">
      <c r="B816" s="166"/>
      <c r="Y816" s="75"/>
      <c r="AF816" s="140"/>
      <c r="AG816" s="141"/>
    </row>
    <row r="817" spans="2:33" ht="13.5" customHeight="1" x14ac:dyDescent="0.45">
      <c r="B817" s="166"/>
      <c r="Y817" s="75"/>
      <c r="AF817" s="140"/>
      <c r="AG817" s="141"/>
    </row>
    <row r="818" spans="2:33" ht="13.5" customHeight="1" x14ac:dyDescent="0.45">
      <c r="B818" s="166"/>
      <c r="Y818" s="75"/>
      <c r="AF818" s="140"/>
      <c r="AG818" s="141"/>
    </row>
    <row r="819" spans="2:33" ht="13.5" customHeight="1" x14ac:dyDescent="0.45">
      <c r="B819" s="166"/>
      <c r="Y819" s="75"/>
      <c r="AF819" s="140"/>
      <c r="AG819" s="141"/>
    </row>
    <row r="820" spans="2:33" ht="13.5" customHeight="1" x14ac:dyDescent="0.45">
      <c r="B820" s="166"/>
      <c r="Y820" s="75"/>
      <c r="AF820" s="140"/>
      <c r="AG820" s="141"/>
    </row>
    <row r="821" spans="2:33" ht="13.5" customHeight="1" x14ac:dyDescent="0.45">
      <c r="B821" s="166"/>
      <c r="Y821" s="75"/>
      <c r="AF821" s="140"/>
      <c r="AG821" s="141"/>
    </row>
    <row r="822" spans="2:33" ht="13.5" customHeight="1" x14ac:dyDescent="0.45">
      <c r="B822" s="166"/>
      <c r="Y822" s="75"/>
      <c r="AF822" s="140"/>
      <c r="AG822" s="141"/>
    </row>
    <row r="823" spans="2:33" ht="13.5" customHeight="1" x14ac:dyDescent="0.45">
      <c r="B823" s="166"/>
      <c r="Y823" s="75"/>
      <c r="AF823" s="140"/>
      <c r="AG823" s="141"/>
    </row>
    <row r="824" spans="2:33" ht="13.5" customHeight="1" x14ac:dyDescent="0.45">
      <c r="B824" s="166"/>
      <c r="Y824" s="75"/>
      <c r="AF824" s="140"/>
      <c r="AG824" s="141"/>
    </row>
    <row r="825" spans="2:33" ht="13.5" customHeight="1" x14ac:dyDescent="0.45">
      <c r="B825" s="166"/>
      <c r="Y825" s="75"/>
      <c r="AF825" s="140"/>
      <c r="AG825" s="141"/>
    </row>
    <row r="826" spans="2:33" ht="13.5" customHeight="1" x14ac:dyDescent="0.45">
      <c r="B826" s="166"/>
      <c r="Y826" s="75"/>
      <c r="AF826" s="140"/>
      <c r="AG826" s="141"/>
    </row>
    <row r="827" spans="2:33" ht="13.5" customHeight="1" x14ac:dyDescent="0.45">
      <c r="B827" s="166"/>
      <c r="Y827" s="75"/>
      <c r="AF827" s="140"/>
      <c r="AG827" s="141"/>
    </row>
    <row r="828" spans="2:33" ht="13.5" customHeight="1" x14ac:dyDescent="0.45">
      <c r="B828" s="166"/>
      <c r="Y828" s="75"/>
      <c r="AF828" s="140"/>
      <c r="AG828" s="141"/>
    </row>
    <row r="829" spans="2:33" ht="13.5" customHeight="1" x14ac:dyDescent="0.45">
      <c r="B829" s="166"/>
      <c r="Y829" s="75"/>
      <c r="AF829" s="140"/>
      <c r="AG829" s="141"/>
    </row>
    <row r="830" spans="2:33" ht="13.5" customHeight="1" x14ac:dyDescent="0.45">
      <c r="B830" s="166"/>
      <c r="Y830" s="75"/>
      <c r="AF830" s="140"/>
      <c r="AG830" s="141"/>
    </row>
    <row r="831" spans="2:33" ht="13.5" customHeight="1" x14ac:dyDescent="0.45">
      <c r="B831" s="166"/>
      <c r="Y831" s="75"/>
      <c r="AF831" s="140"/>
      <c r="AG831" s="141"/>
    </row>
    <row r="832" spans="2:33" ht="13.5" customHeight="1" x14ac:dyDescent="0.45">
      <c r="B832" s="166"/>
      <c r="Y832" s="75"/>
      <c r="AF832" s="140"/>
      <c r="AG832" s="141"/>
    </row>
    <row r="833" spans="2:33" ht="13.5" customHeight="1" x14ac:dyDescent="0.45">
      <c r="B833" s="166"/>
      <c r="Y833" s="75"/>
      <c r="AF833" s="140"/>
      <c r="AG833" s="141"/>
    </row>
    <row r="834" spans="2:33" ht="13.5" customHeight="1" x14ac:dyDescent="0.45">
      <c r="B834" s="166"/>
      <c r="Y834" s="75"/>
      <c r="AF834" s="140"/>
      <c r="AG834" s="141"/>
    </row>
    <row r="835" spans="2:33" ht="13.5" customHeight="1" x14ac:dyDescent="0.45">
      <c r="B835" s="166"/>
      <c r="Y835" s="75"/>
      <c r="AF835" s="140"/>
      <c r="AG835" s="141"/>
    </row>
    <row r="836" spans="2:33" ht="13.5" customHeight="1" x14ac:dyDescent="0.45">
      <c r="B836" s="166"/>
      <c r="Y836" s="75"/>
      <c r="AF836" s="140"/>
      <c r="AG836" s="141"/>
    </row>
    <row r="837" spans="2:33" ht="13.5" customHeight="1" x14ac:dyDescent="0.45">
      <c r="B837" s="166"/>
      <c r="Y837" s="75"/>
      <c r="AF837" s="140"/>
      <c r="AG837" s="141"/>
    </row>
    <row r="838" spans="2:33" ht="13.5" customHeight="1" x14ac:dyDescent="0.45">
      <c r="B838" s="166"/>
      <c r="Y838" s="75"/>
      <c r="AF838" s="140"/>
      <c r="AG838" s="141"/>
    </row>
    <row r="839" spans="2:33" ht="13.5" customHeight="1" x14ac:dyDescent="0.45">
      <c r="B839" s="166"/>
      <c r="Y839" s="75"/>
      <c r="AF839" s="140"/>
      <c r="AG839" s="141"/>
    </row>
    <row r="840" spans="2:33" ht="13.5" customHeight="1" x14ac:dyDescent="0.45">
      <c r="B840" s="166"/>
      <c r="Y840" s="75"/>
      <c r="AF840" s="140"/>
      <c r="AG840" s="141"/>
    </row>
    <row r="841" spans="2:33" ht="13.5" customHeight="1" x14ac:dyDescent="0.45">
      <c r="B841" s="166"/>
      <c r="Y841" s="75"/>
      <c r="AF841" s="140"/>
      <c r="AG841" s="141"/>
    </row>
    <row r="842" spans="2:33" ht="13.5" customHeight="1" x14ac:dyDescent="0.45">
      <c r="B842" s="166"/>
      <c r="Y842" s="75"/>
      <c r="AF842" s="140"/>
      <c r="AG842" s="141"/>
    </row>
    <row r="843" spans="2:33" ht="13.5" customHeight="1" x14ac:dyDescent="0.45">
      <c r="B843" s="166"/>
      <c r="Y843" s="75"/>
      <c r="AF843" s="140"/>
      <c r="AG843" s="141"/>
    </row>
    <row r="844" spans="2:33" ht="13.5" customHeight="1" x14ac:dyDescent="0.45">
      <c r="B844" s="166"/>
      <c r="Y844" s="75"/>
      <c r="AF844" s="140"/>
      <c r="AG844" s="141"/>
    </row>
    <row r="845" spans="2:33" ht="13.5" customHeight="1" x14ac:dyDescent="0.45">
      <c r="B845" s="166"/>
      <c r="Y845" s="75"/>
      <c r="AF845" s="140"/>
      <c r="AG845" s="141"/>
    </row>
    <row r="846" spans="2:33" ht="13.5" customHeight="1" x14ac:dyDescent="0.45">
      <c r="B846" s="166"/>
      <c r="Y846" s="75"/>
      <c r="AF846" s="140"/>
      <c r="AG846" s="141"/>
    </row>
    <row r="847" spans="2:33" ht="13.5" customHeight="1" x14ac:dyDescent="0.45">
      <c r="B847" s="166"/>
      <c r="Y847" s="75"/>
      <c r="AF847" s="140"/>
      <c r="AG847" s="141"/>
    </row>
    <row r="848" spans="2:33" ht="13.5" customHeight="1" x14ac:dyDescent="0.45">
      <c r="B848" s="166"/>
      <c r="Y848" s="75"/>
      <c r="AF848" s="140"/>
      <c r="AG848" s="141"/>
    </row>
    <row r="849" spans="2:33" ht="13.5" customHeight="1" x14ac:dyDescent="0.45">
      <c r="B849" s="166"/>
      <c r="Y849" s="75"/>
      <c r="AF849" s="140"/>
      <c r="AG849" s="141"/>
    </row>
    <row r="850" spans="2:33" ht="13.5" customHeight="1" x14ac:dyDescent="0.45">
      <c r="B850" s="166"/>
      <c r="Y850" s="75"/>
      <c r="AF850" s="140"/>
      <c r="AG850" s="141"/>
    </row>
    <row r="851" spans="2:33" ht="13.5" customHeight="1" x14ac:dyDescent="0.45">
      <c r="B851" s="166"/>
      <c r="Y851" s="75"/>
      <c r="AF851" s="140"/>
      <c r="AG851" s="141"/>
    </row>
    <row r="852" spans="2:33" ht="13.5" customHeight="1" x14ac:dyDescent="0.45">
      <c r="B852" s="166"/>
      <c r="Y852" s="75"/>
      <c r="AF852" s="140"/>
      <c r="AG852" s="141"/>
    </row>
    <row r="853" spans="2:33" ht="13.5" customHeight="1" x14ac:dyDescent="0.45">
      <c r="B853" s="166"/>
      <c r="Y853" s="75"/>
      <c r="AF853" s="140"/>
      <c r="AG853" s="141"/>
    </row>
    <row r="854" spans="2:33" ht="13.5" customHeight="1" x14ac:dyDescent="0.45">
      <c r="B854" s="166"/>
      <c r="Y854" s="75"/>
      <c r="AF854" s="140"/>
      <c r="AG854" s="141"/>
    </row>
    <row r="855" spans="2:33" ht="13.5" customHeight="1" x14ac:dyDescent="0.45">
      <c r="B855" s="166"/>
      <c r="Y855" s="75"/>
      <c r="AF855" s="140"/>
      <c r="AG855" s="141"/>
    </row>
    <row r="856" spans="2:33" ht="13.5" customHeight="1" x14ac:dyDescent="0.45">
      <c r="B856" s="166"/>
      <c r="Y856" s="75"/>
      <c r="AF856" s="140"/>
      <c r="AG856" s="141"/>
    </row>
    <row r="857" spans="2:33" ht="13.5" customHeight="1" x14ac:dyDescent="0.45">
      <c r="B857" s="166"/>
      <c r="Y857" s="75"/>
      <c r="AF857" s="140"/>
      <c r="AG857" s="141"/>
    </row>
    <row r="858" spans="2:33" ht="13.5" customHeight="1" x14ac:dyDescent="0.45">
      <c r="B858" s="166"/>
      <c r="Y858" s="75"/>
      <c r="AF858" s="140"/>
      <c r="AG858" s="141"/>
    </row>
    <row r="859" spans="2:33" ht="13.5" customHeight="1" x14ac:dyDescent="0.45">
      <c r="B859" s="166"/>
      <c r="Y859" s="75"/>
      <c r="AF859" s="140"/>
      <c r="AG859" s="141"/>
    </row>
    <row r="860" spans="2:33" ht="13.5" customHeight="1" x14ac:dyDescent="0.45">
      <c r="B860" s="166"/>
      <c r="Y860" s="75"/>
      <c r="AF860" s="140"/>
      <c r="AG860" s="141"/>
    </row>
    <row r="861" spans="2:33" ht="13.5" customHeight="1" x14ac:dyDescent="0.45">
      <c r="B861" s="166"/>
      <c r="Y861" s="75"/>
      <c r="AF861" s="140"/>
      <c r="AG861" s="141"/>
    </row>
    <row r="862" spans="2:33" ht="13.5" customHeight="1" x14ac:dyDescent="0.45">
      <c r="B862" s="166"/>
      <c r="Y862" s="75"/>
      <c r="AF862" s="140"/>
      <c r="AG862" s="141"/>
    </row>
    <row r="863" spans="2:33" ht="13.5" customHeight="1" x14ac:dyDescent="0.45">
      <c r="B863" s="166"/>
      <c r="Y863" s="75"/>
      <c r="AF863" s="140"/>
      <c r="AG863" s="141"/>
    </row>
    <row r="864" spans="2:33" ht="13.5" customHeight="1" x14ac:dyDescent="0.45">
      <c r="B864" s="166"/>
      <c r="Y864" s="75"/>
      <c r="AF864" s="140"/>
      <c r="AG864" s="141"/>
    </row>
    <row r="865" spans="2:33" ht="13.5" customHeight="1" x14ac:dyDescent="0.45">
      <c r="B865" s="166"/>
      <c r="Y865" s="75"/>
      <c r="AF865" s="140"/>
      <c r="AG865" s="141"/>
    </row>
    <row r="866" spans="2:33" ht="13.5" customHeight="1" x14ac:dyDescent="0.45">
      <c r="B866" s="166"/>
      <c r="Y866" s="75"/>
      <c r="AF866" s="140"/>
      <c r="AG866" s="141"/>
    </row>
    <row r="867" spans="2:33" ht="13.5" customHeight="1" x14ac:dyDescent="0.45">
      <c r="B867" s="166"/>
      <c r="Y867" s="75"/>
      <c r="AF867" s="140"/>
      <c r="AG867" s="141"/>
    </row>
    <row r="868" spans="2:33" ht="13.5" customHeight="1" x14ac:dyDescent="0.45">
      <c r="B868" s="166"/>
      <c r="Y868" s="75"/>
      <c r="AF868" s="140"/>
      <c r="AG868" s="141"/>
    </row>
    <row r="869" spans="2:33" ht="13.5" customHeight="1" x14ac:dyDescent="0.45">
      <c r="B869" s="166"/>
      <c r="Y869" s="75"/>
      <c r="AF869" s="140"/>
      <c r="AG869" s="141"/>
    </row>
    <row r="870" spans="2:33" ht="13.5" customHeight="1" x14ac:dyDescent="0.45">
      <c r="B870" s="166"/>
      <c r="Y870" s="75"/>
      <c r="AF870" s="140"/>
      <c r="AG870" s="141"/>
    </row>
    <row r="871" spans="2:33" ht="13.5" customHeight="1" x14ac:dyDescent="0.45">
      <c r="B871" s="166"/>
      <c r="Y871" s="75"/>
      <c r="AF871" s="140"/>
      <c r="AG871" s="141"/>
    </row>
    <row r="872" spans="2:33" ht="13.5" customHeight="1" x14ac:dyDescent="0.45">
      <c r="B872" s="166"/>
      <c r="Y872" s="75"/>
      <c r="AF872" s="140"/>
      <c r="AG872" s="141"/>
    </row>
    <row r="873" spans="2:33" ht="13.5" customHeight="1" x14ac:dyDescent="0.45">
      <c r="B873" s="166"/>
      <c r="Y873" s="75"/>
      <c r="AF873" s="140"/>
      <c r="AG873" s="141"/>
    </row>
    <row r="874" spans="2:33" ht="13.5" customHeight="1" x14ac:dyDescent="0.45">
      <c r="B874" s="166"/>
      <c r="Y874" s="75"/>
      <c r="AF874" s="140"/>
      <c r="AG874" s="141"/>
    </row>
    <row r="875" spans="2:33" ht="13.5" customHeight="1" x14ac:dyDescent="0.45">
      <c r="B875" s="166"/>
      <c r="Y875" s="75"/>
      <c r="AF875" s="140"/>
      <c r="AG875" s="141"/>
    </row>
    <row r="876" spans="2:33" ht="13.5" customHeight="1" x14ac:dyDescent="0.45">
      <c r="B876" s="166"/>
      <c r="Y876" s="75"/>
      <c r="AF876" s="140"/>
      <c r="AG876" s="141"/>
    </row>
    <row r="877" spans="2:33" ht="13.5" customHeight="1" x14ac:dyDescent="0.45">
      <c r="B877" s="166"/>
      <c r="Y877" s="75"/>
      <c r="AF877" s="140"/>
      <c r="AG877" s="141"/>
    </row>
    <row r="878" spans="2:33" ht="13.5" customHeight="1" x14ac:dyDescent="0.45">
      <c r="B878" s="166"/>
      <c r="Y878" s="75"/>
      <c r="AF878" s="140"/>
      <c r="AG878" s="141"/>
    </row>
    <row r="879" spans="2:33" ht="13.5" customHeight="1" x14ac:dyDescent="0.45">
      <c r="B879" s="166"/>
      <c r="Y879" s="75"/>
      <c r="AF879" s="140"/>
      <c r="AG879" s="141"/>
    </row>
    <row r="880" spans="2:33" ht="13.5" customHeight="1" x14ac:dyDescent="0.45">
      <c r="B880" s="166"/>
      <c r="Y880" s="75"/>
      <c r="AF880" s="140"/>
      <c r="AG880" s="141"/>
    </row>
    <row r="881" spans="2:33" ht="13.5" customHeight="1" x14ac:dyDescent="0.45">
      <c r="B881" s="166"/>
      <c r="Y881" s="75"/>
      <c r="AF881" s="140"/>
      <c r="AG881" s="141"/>
    </row>
    <row r="882" spans="2:33" ht="13.5" customHeight="1" x14ac:dyDescent="0.45">
      <c r="B882" s="166"/>
      <c r="Y882" s="75"/>
      <c r="AF882" s="140"/>
      <c r="AG882" s="141"/>
    </row>
    <row r="883" spans="2:33" ht="13.5" customHeight="1" x14ac:dyDescent="0.45">
      <c r="B883" s="166"/>
      <c r="Y883" s="75"/>
      <c r="AF883" s="140"/>
      <c r="AG883" s="141"/>
    </row>
    <row r="884" spans="2:33" ht="13.5" customHeight="1" x14ac:dyDescent="0.45">
      <c r="B884" s="166"/>
      <c r="Y884" s="75"/>
      <c r="AF884" s="140"/>
      <c r="AG884" s="141"/>
    </row>
    <row r="885" spans="2:33" ht="13.5" customHeight="1" x14ac:dyDescent="0.45">
      <c r="B885" s="166"/>
      <c r="Y885" s="75"/>
      <c r="AF885" s="140"/>
      <c r="AG885" s="141"/>
    </row>
    <row r="886" spans="2:33" ht="13.5" customHeight="1" x14ac:dyDescent="0.45">
      <c r="B886" s="166"/>
      <c r="Y886" s="75"/>
      <c r="AF886" s="140"/>
      <c r="AG886" s="141"/>
    </row>
    <row r="887" spans="2:33" ht="13.5" customHeight="1" x14ac:dyDescent="0.45">
      <c r="B887" s="166"/>
      <c r="Y887" s="75"/>
      <c r="AF887" s="140"/>
      <c r="AG887" s="141"/>
    </row>
    <row r="888" spans="2:33" ht="13.5" customHeight="1" x14ac:dyDescent="0.45">
      <c r="B888" s="166"/>
      <c r="Y888" s="75"/>
      <c r="AF888" s="140"/>
      <c r="AG888" s="141"/>
    </row>
    <row r="889" spans="2:33" ht="13.5" customHeight="1" x14ac:dyDescent="0.45">
      <c r="B889" s="166"/>
      <c r="Y889" s="75"/>
      <c r="AF889" s="140"/>
      <c r="AG889" s="141"/>
    </row>
    <row r="890" spans="2:33" ht="13.5" customHeight="1" x14ac:dyDescent="0.45">
      <c r="B890" s="166"/>
      <c r="Y890" s="75"/>
      <c r="AF890" s="140"/>
      <c r="AG890" s="141"/>
    </row>
    <row r="891" spans="2:33" ht="13.5" customHeight="1" x14ac:dyDescent="0.45">
      <c r="B891" s="166"/>
      <c r="Y891" s="75"/>
      <c r="AF891" s="140"/>
      <c r="AG891" s="141"/>
    </row>
    <row r="892" spans="2:33" ht="13.5" customHeight="1" x14ac:dyDescent="0.45">
      <c r="B892" s="166"/>
      <c r="Y892" s="75"/>
      <c r="AF892" s="140"/>
      <c r="AG892" s="141"/>
    </row>
    <row r="893" spans="2:33" ht="13.5" customHeight="1" x14ac:dyDescent="0.45">
      <c r="B893" s="166"/>
      <c r="Y893" s="75"/>
      <c r="AF893" s="140"/>
      <c r="AG893" s="141"/>
    </row>
    <row r="894" spans="2:33" ht="13.5" customHeight="1" x14ac:dyDescent="0.45">
      <c r="B894" s="166"/>
      <c r="Y894" s="75"/>
      <c r="AF894" s="140"/>
      <c r="AG894" s="141"/>
    </row>
    <row r="895" spans="2:33" ht="13.5" customHeight="1" x14ac:dyDescent="0.45">
      <c r="B895" s="166"/>
      <c r="Y895" s="75"/>
      <c r="AF895" s="140"/>
      <c r="AG895" s="141"/>
    </row>
    <row r="896" spans="2:33" ht="13.5" customHeight="1" x14ac:dyDescent="0.45">
      <c r="B896" s="166"/>
      <c r="Y896" s="75"/>
      <c r="AF896" s="140"/>
      <c r="AG896" s="141"/>
    </row>
    <row r="897" spans="2:33" ht="13.5" customHeight="1" x14ac:dyDescent="0.45">
      <c r="B897" s="166"/>
      <c r="Y897" s="75"/>
      <c r="AF897" s="140"/>
      <c r="AG897" s="141"/>
    </row>
    <row r="898" spans="2:33" ht="13.5" customHeight="1" x14ac:dyDescent="0.45">
      <c r="B898" s="166"/>
      <c r="Y898" s="75"/>
      <c r="AF898" s="140"/>
      <c r="AG898" s="141"/>
    </row>
    <row r="899" spans="2:33" ht="13.5" customHeight="1" x14ac:dyDescent="0.45">
      <c r="B899" s="166"/>
      <c r="Y899" s="75"/>
      <c r="AF899" s="140"/>
      <c r="AG899" s="141"/>
    </row>
    <row r="900" spans="2:33" ht="13.5" customHeight="1" x14ac:dyDescent="0.45">
      <c r="B900" s="166"/>
      <c r="Y900" s="75"/>
      <c r="AF900" s="140"/>
      <c r="AG900" s="141"/>
    </row>
    <row r="901" spans="2:33" ht="13.5" customHeight="1" x14ac:dyDescent="0.45">
      <c r="B901" s="166"/>
      <c r="Y901" s="75"/>
      <c r="AF901" s="140"/>
      <c r="AG901" s="141"/>
    </row>
    <row r="902" spans="2:33" ht="13.5" customHeight="1" x14ac:dyDescent="0.45">
      <c r="B902" s="166"/>
      <c r="Y902" s="75"/>
      <c r="AF902" s="140"/>
      <c r="AG902" s="141"/>
    </row>
    <row r="903" spans="2:33" ht="13.5" customHeight="1" x14ac:dyDescent="0.45">
      <c r="B903" s="166"/>
      <c r="Y903" s="75"/>
      <c r="AF903" s="140"/>
      <c r="AG903" s="141"/>
    </row>
    <row r="904" spans="2:33" ht="13.5" customHeight="1" x14ac:dyDescent="0.45">
      <c r="B904" s="166"/>
      <c r="Y904" s="75"/>
      <c r="AF904" s="140"/>
      <c r="AG904" s="141"/>
    </row>
    <row r="905" spans="2:33" ht="13.5" customHeight="1" x14ac:dyDescent="0.45">
      <c r="B905" s="166"/>
      <c r="Y905" s="75"/>
      <c r="AF905" s="140"/>
      <c r="AG905" s="141"/>
    </row>
    <row r="906" spans="2:33" ht="13.5" customHeight="1" x14ac:dyDescent="0.45">
      <c r="B906" s="166"/>
      <c r="Y906" s="75"/>
      <c r="AF906" s="140"/>
      <c r="AG906" s="141"/>
    </row>
    <row r="907" spans="2:33" ht="13.5" customHeight="1" x14ac:dyDescent="0.45">
      <c r="B907" s="166"/>
      <c r="Y907" s="75"/>
      <c r="AF907" s="140"/>
      <c r="AG907" s="141"/>
    </row>
    <row r="908" spans="2:33" ht="13.5" customHeight="1" x14ac:dyDescent="0.45">
      <c r="B908" s="166"/>
      <c r="Y908" s="75"/>
      <c r="AF908" s="140"/>
      <c r="AG908" s="141"/>
    </row>
    <row r="909" spans="2:33" ht="13.5" customHeight="1" x14ac:dyDescent="0.45">
      <c r="B909" s="166"/>
      <c r="Y909" s="75"/>
      <c r="AF909" s="140"/>
      <c r="AG909" s="141"/>
    </row>
    <row r="910" spans="2:33" ht="13.5" customHeight="1" x14ac:dyDescent="0.45">
      <c r="B910" s="166"/>
      <c r="Y910" s="75"/>
      <c r="AF910" s="140"/>
      <c r="AG910" s="141"/>
    </row>
    <row r="911" spans="2:33" ht="13.5" customHeight="1" x14ac:dyDescent="0.45">
      <c r="B911" s="166"/>
      <c r="Y911" s="75"/>
      <c r="AF911" s="140"/>
      <c r="AG911" s="141"/>
    </row>
    <row r="912" spans="2:33" ht="13.5" customHeight="1" x14ac:dyDescent="0.45">
      <c r="B912" s="166"/>
      <c r="Y912" s="75"/>
      <c r="AF912" s="140"/>
      <c r="AG912" s="141"/>
    </row>
    <row r="913" spans="2:33" ht="13.5" customHeight="1" x14ac:dyDescent="0.45">
      <c r="B913" s="166"/>
      <c r="Y913" s="75"/>
      <c r="AF913" s="140"/>
      <c r="AG913" s="141"/>
    </row>
    <row r="914" spans="2:33" ht="13.5" customHeight="1" x14ac:dyDescent="0.45">
      <c r="B914" s="166"/>
      <c r="Y914" s="75"/>
      <c r="AF914" s="140"/>
      <c r="AG914" s="141"/>
    </row>
    <row r="915" spans="2:33" ht="13.5" customHeight="1" x14ac:dyDescent="0.45">
      <c r="B915" s="166"/>
      <c r="Y915" s="75"/>
      <c r="AF915" s="140"/>
      <c r="AG915" s="141"/>
    </row>
    <row r="916" spans="2:33" ht="13.5" customHeight="1" x14ac:dyDescent="0.45">
      <c r="B916" s="166"/>
      <c r="Y916" s="75"/>
      <c r="AF916" s="140"/>
      <c r="AG916" s="141"/>
    </row>
    <row r="917" spans="2:33" ht="13.5" customHeight="1" x14ac:dyDescent="0.45">
      <c r="B917" s="166"/>
      <c r="Y917" s="75"/>
      <c r="AF917" s="140"/>
      <c r="AG917" s="141"/>
    </row>
    <row r="918" spans="2:33" ht="13.5" customHeight="1" x14ac:dyDescent="0.45">
      <c r="B918" s="166"/>
      <c r="Y918" s="75"/>
      <c r="AF918" s="140"/>
      <c r="AG918" s="141"/>
    </row>
    <row r="919" spans="2:33" ht="13.5" customHeight="1" x14ac:dyDescent="0.45">
      <c r="B919" s="166"/>
      <c r="Y919" s="75"/>
      <c r="AF919" s="140"/>
      <c r="AG919" s="141"/>
    </row>
    <row r="920" spans="2:33" ht="13.5" customHeight="1" x14ac:dyDescent="0.45">
      <c r="B920" s="166"/>
      <c r="Y920" s="75"/>
      <c r="AF920" s="140"/>
      <c r="AG920" s="141"/>
    </row>
    <row r="921" spans="2:33" ht="13.5" customHeight="1" x14ac:dyDescent="0.45">
      <c r="B921" s="166"/>
      <c r="Y921" s="75"/>
      <c r="AF921" s="140"/>
      <c r="AG921" s="141"/>
    </row>
    <row r="922" spans="2:33" ht="13.5" customHeight="1" x14ac:dyDescent="0.45">
      <c r="B922" s="166"/>
      <c r="Y922" s="75"/>
      <c r="AF922" s="140"/>
      <c r="AG922" s="141"/>
    </row>
    <row r="923" spans="2:33" ht="13.5" customHeight="1" x14ac:dyDescent="0.45">
      <c r="B923" s="166"/>
      <c r="Y923" s="75"/>
      <c r="AF923" s="140"/>
      <c r="AG923" s="141"/>
    </row>
    <row r="924" spans="2:33" ht="13.5" customHeight="1" x14ac:dyDescent="0.45">
      <c r="B924" s="166"/>
      <c r="Y924" s="75"/>
      <c r="AF924" s="140"/>
      <c r="AG924" s="141"/>
    </row>
    <row r="925" spans="2:33" ht="13.5" customHeight="1" x14ac:dyDescent="0.45">
      <c r="B925" s="166"/>
      <c r="Y925" s="75"/>
      <c r="AF925" s="140"/>
      <c r="AG925" s="141"/>
    </row>
    <row r="926" spans="2:33" ht="13.5" customHeight="1" x14ac:dyDescent="0.45">
      <c r="B926" s="166"/>
      <c r="Y926" s="75"/>
      <c r="AF926" s="140"/>
      <c r="AG926" s="141"/>
    </row>
    <row r="927" spans="2:33" ht="13.5" customHeight="1" x14ac:dyDescent="0.45">
      <c r="B927" s="166"/>
      <c r="Y927" s="75"/>
      <c r="AF927" s="140"/>
      <c r="AG927" s="141"/>
    </row>
    <row r="928" spans="2:33" ht="13.5" customHeight="1" x14ac:dyDescent="0.45">
      <c r="B928" s="166"/>
      <c r="Y928" s="75"/>
      <c r="AF928" s="140"/>
      <c r="AG928" s="141"/>
    </row>
    <row r="929" spans="2:33" ht="13.5" customHeight="1" x14ac:dyDescent="0.45">
      <c r="B929" s="166"/>
      <c r="Y929" s="75"/>
      <c r="AF929" s="140"/>
      <c r="AG929" s="141"/>
    </row>
    <row r="930" spans="2:33" ht="13.5" customHeight="1" x14ac:dyDescent="0.45">
      <c r="B930" s="166"/>
      <c r="Y930" s="75"/>
      <c r="AF930" s="140"/>
      <c r="AG930" s="141"/>
    </row>
    <row r="931" spans="2:33" ht="13.5" customHeight="1" x14ac:dyDescent="0.45">
      <c r="B931" s="166"/>
      <c r="Y931" s="75"/>
      <c r="AF931" s="140"/>
      <c r="AG931" s="141"/>
    </row>
    <row r="932" spans="2:33" ht="13.5" customHeight="1" x14ac:dyDescent="0.45">
      <c r="B932" s="166"/>
      <c r="Y932" s="75"/>
      <c r="AF932" s="140"/>
      <c r="AG932" s="141"/>
    </row>
    <row r="933" spans="2:33" ht="13.5" customHeight="1" x14ac:dyDescent="0.45">
      <c r="B933" s="166"/>
      <c r="Y933" s="75"/>
      <c r="AF933" s="140"/>
      <c r="AG933" s="141"/>
    </row>
    <row r="934" spans="2:33" ht="13.5" customHeight="1" x14ac:dyDescent="0.45">
      <c r="B934" s="166"/>
      <c r="Y934" s="75"/>
      <c r="AF934" s="140"/>
      <c r="AG934" s="141"/>
    </row>
    <row r="935" spans="2:33" ht="13.5" customHeight="1" x14ac:dyDescent="0.45">
      <c r="B935" s="166"/>
      <c r="Y935" s="75"/>
      <c r="AF935" s="140"/>
      <c r="AG935" s="141"/>
    </row>
    <row r="936" spans="2:33" ht="13.5" customHeight="1" x14ac:dyDescent="0.45">
      <c r="B936" s="166"/>
      <c r="Y936" s="75"/>
      <c r="AF936" s="140"/>
      <c r="AG936" s="141"/>
    </row>
    <row r="937" spans="2:33" ht="13.5" customHeight="1" x14ac:dyDescent="0.45">
      <c r="B937" s="166"/>
      <c r="Y937" s="75"/>
      <c r="AF937" s="140"/>
      <c r="AG937" s="141"/>
    </row>
    <row r="938" spans="2:33" ht="13.5" customHeight="1" x14ac:dyDescent="0.45">
      <c r="B938" s="166"/>
      <c r="Y938" s="75"/>
      <c r="AF938" s="140"/>
      <c r="AG938" s="141"/>
    </row>
    <row r="939" spans="2:33" ht="13.5" customHeight="1" x14ac:dyDescent="0.45">
      <c r="B939" s="166"/>
      <c r="Y939" s="75"/>
      <c r="AF939" s="140"/>
      <c r="AG939" s="141"/>
    </row>
    <row r="940" spans="2:33" ht="13.5" customHeight="1" x14ac:dyDescent="0.45">
      <c r="B940" s="166"/>
      <c r="Y940" s="75"/>
      <c r="AF940" s="140"/>
      <c r="AG940" s="141"/>
    </row>
    <row r="941" spans="2:33" ht="13.5" customHeight="1" x14ac:dyDescent="0.45">
      <c r="B941" s="166"/>
      <c r="Y941" s="75"/>
      <c r="AF941" s="140"/>
      <c r="AG941" s="141"/>
    </row>
    <row r="942" spans="2:33" ht="13.5" customHeight="1" x14ac:dyDescent="0.45">
      <c r="B942" s="166"/>
      <c r="Y942" s="75"/>
      <c r="AF942" s="140"/>
      <c r="AG942" s="141"/>
    </row>
    <row r="943" spans="2:33" ht="13.5" customHeight="1" x14ac:dyDescent="0.45">
      <c r="B943" s="166"/>
      <c r="Y943" s="75"/>
      <c r="AF943" s="140"/>
      <c r="AG943" s="141"/>
    </row>
    <row r="944" spans="2:33" ht="13.5" customHeight="1" x14ac:dyDescent="0.45">
      <c r="B944" s="166"/>
      <c r="Y944" s="75"/>
      <c r="AF944" s="140"/>
      <c r="AG944" s="141"/>
    </row>
    <row r="945" spans="2:33" ht="13.5" customHeight="1" x14ac:dyDescent="0.45">
      <c r="B945" s="166"/>
      <c r="Y945" s="75"/>
      <c r="AF945" s="140"/>
      <c r="AG945" s="141"/>
    </row>
    <row r="946" spans="2:33" ht="13.5" customHeight="1" x14ac:dyDescent="0.45">
      <c r="B946" s="166"/>
      <c r="Y946" s="75"/>
      <c r="AF946" s="140"/>
      <c r="AG946" s="141"/>
    </row>
    <row r="947" spans="2:33" ht="15" customHeight="1" x14ac:dyDescent="0.45">
      <c r="B947" s="166"/>
      <c r="Y947" s="75"/>
      <c r="AF947" s="140"/>
      <c r="AG947" s="141"/>
    </row>
    <row r="948" spans="2:33" ht="15" customHeight="1" x14ac:dyDescent="0.45">
      <c r="B948" s="166"/>
      <c r="Y948" s="75"/>
      <c r="AF948" s="140"/>
      <c r="AG948" s="141"/>
    </row>
  </sheetData>
  <sheetProtection formatCells="0" formatColumns="0" formatRows="0" insertRows="0" deleteRows="0" autoFilter="0"/>
  <mergeCells count="4">
    <mergeCell ref="T4:V4"/>
    <mergeCell ref="W4:Y4"/>
    <mergeCell ref="AA4:AF4"/>
    <mergeCell ref="A218:AG218"/>
  </mergeCells>
  <phoneticPr fontId="7" type="noConversion"/>
  <conditionalFormatting sqref="A131:A132 A51:A129 A6:A39">
    <cfRule type="duplicateValues" dxfId="8" priority="366"/>
  </conditionalFormatting>
  <conditionalFormatting sqref="A138:A215">
    <cfRule type="duplicateValues" dxfId="7" priority="391"/>
  </conditionalFormatting>
  <conditionalFormatting sqref="A182:A191">
    <cfRule type="duplicateValues" dxfId="6" priority="8"/>
  </conditionalFormatting>
  <conditionalFormatting sqref="P133:AG135 A136:AG136 A133:N135">
    <cfRule type="expression" dxfId="5" priority="105" stopIfTrue="1">
      <formula>#REF!="Failed"</formula>
    </cfRule>
  </conditionalFormatting>
  <conditionalFormatting sqref="S216">
    <cfRule type="expression" dxfId="4" priority="13" stopIfTrue="1">
      <formula>#REF!="Failed"</formula>
    </cfRule>
  </conditionalFormatting>
  <conditionalFormatting sqref="T217">
    <cfRule type="expression" dxfId="3" priority="2" stopIfTrue="1">
      <formula>#REF!="Failed"</formula>
    </cfRule>
  </conditionalFormatting>
  <conditionalFormatting sqref="W1:W3 X6:X129 X131:X135 W136 X138:X215 W216 W228 W239:W1048576">
    <cfRule type="expression" dxfId="2" priority="11">
      <formula>W1&gt;T1</formula>
    </cfRule>
  </conditionalFormatting>
  <conditionalFormatting sqref="Y51:Y129 Y131:Y132">
    <cfRule type="expression" dxfId="1" priority="9">
      <formula>Y51&gt;U51</formula>
    </cfRule>
  </conditionalFormatting>
  <conditionalFormatting sqref="Y246:Y948">
    <cfRule type="cellIs" dxfId="0" priority="29" stopIfTrue="1" operator="equal">
      <formula>0</formula>
    </cfRule>
  </conditionalFormatting>
  <dataValidations xWindow="1076" yWindow="542" count="13">
    <dataValidation type="list" allowBlank="1" showErrorMessage="1" sqref="D138:D215 D6:D132" xr:uid="{91FE3E70-C194-4E16-BC0E-F7155A8C0B85}">
      <formula1>"Yes,No"</formula1>
    </dataValidation>
    <dataValidation type="date" allowBlank="1" showInputMessage="1" showErrorMessage="1" sqref="F1:K1 M1:P1 AA1:AF4 H3:P3 F3 G2:G3 AA133:AF136 Q1:R3 P230:P236 F228:R228 F239:R1048576 AA228:AF228 AA239:AF1048576 P133:S135 F136:R136 F133:N135" xr:uid="{CF1BD6E4-B445-4C47-8E4B-65046AD06DB8}">
      <formula1>36526</formula1>
      <formula2>54789</formula2>
    </dataValidation>
    <dataValidation allowBlank="1" showInputMessage="1" showErrorMessage="1" prompt="This shall include Procurement Projects that are successfully implemented and final payment to supplier/contractor has been made, as well as those procurement projects that are declared as failed within the period covered." sqref="A6" xr:uid="{44F8AF9B-2079-4DD5-8552-B5B98CA96109}"/>
    <dataValidation allowBlank="1" showInputMessage="1" showErrorMessage="1" prompt="This shall include procurement projects that has already begun its procurement process but no signed Contract and/or NTP (if needed), yet or where the Notice of Award(s) is/are issued, but the contract is not yet perfected." sqref="A138" xr:uid="{276024BA-6B84-4777-AE03-98606C99A5EE}"/>
    <dataValidation allowBlank="1" showInputMessage="1" promptTitle="Name of Agency" prompt="Please indicate the complete name of your agency, do not abbreviate. " sqref="A2" xr:uid="{155F5A61-BDEF-4A67-B22F-E42BD815C905}"/>
    <dataValidation allowBlank="1" showInputMessage="1" promptTitle="Inserting Row" prompt="Please insert row above if needing additional row. If you need to insert hundred rows, simply highlight multiple Row numbers, then right-click, insert rows." sqref="B183" xr:uid="{A8A0D880-0E67-4582-AC88-86636DEDE3E8}"/>
    <dataValidation errorStyle="information" allowBlank="1" showInputMessage="1" showErrorMessage="1" error="Input the applicable date using the following format: DD-MM-YYYY. If the procurement stage does not apply, indicate &quot;N/A&quot;. Do not indicate dates in ranges or other additional information in this field." prompt="Input the applicable date using the following format: DD-MM-YYYY. If the procurement stage does not apply, indicate &quot;N/A&quot;. Do not indicate dates in ranges or other additional information in this field." sqref="AB6:AG6 AA44:AE50 AF44:AG126 F183:P183 AA131:AG132 AB138:AG181 F130:S130 AB130:AH130 G51:S132 R138:S215 AA51:AG129 F6:R6 AA182:AG200 F138:Q181 Q182:Q200 AB193:AG215 F192:Q215 AA7:AG43 R40:S50 S6:S50" xr:uid="{9D1A464B-542B-44FC-80A4-49CF13123340}"/>
    <dataValidation allowBlank="1" showInputMessage="1" showErrorMessage="1" error="For uniformity, please select from the dropdown menu." promptTitle="Choosing Mode of Procurement" prompt="Please encode the Mode of Procurement as reflected in your Annual Procurement Plan" sqref="E138:E215 E130 E6:E50" xr:uid="{F2E7B7B2-3E03-4C13-9F67-3E03D0AEAD63}"/>
    <dataValidation allowBlank="1" showInputMessage="1" sqref="T138:T215 T6:T132" xr:uid="{CE834CAC-3254-41A2-9540-273D97073171}"/>
    <dataValidation allowBlank="1" showInputMessage="1" showErrorMessage="1" promptTitle="Font Turns Red" prompt="When the font turns Red, it means your contract amount is higher than your ABC. Please double check the amount." sqref="Y51:Y122 X182:X200 X123:Y132 X6:X122" xr:uid="{CDE241E1-8937-4088-B739-3E4534768806}"/>
    <dataValidation allowBlank="1" showInputMessage="1" showErrorMessage="1" promptTitle="Remains Blank" prompt="If the Total ABC remains empty, ensure that there is corresponding Proucement Project/Title in column B." sqref="U182:U215 U6:U132" xr:uid="{11204649-C9F0-4F4B-9DF5-F4D40157EA23}"/>
    <dataValidation allowBlank="1" showInputMessage="1" showErrorMessage="1" promptTitle="Font turns Red" prompt="When the font turns Red, it means your contract amount is higher than your ABC. Please double check the amount." sqref="X138:X181 X192:X215" xr:uid="{600FE385-6A6D-4F6A-92D9-CCA5FCB160B7}"/>
    <dataValidation allowBlank="1" showInputMessage="1" showErrorMessage="1" prompt="If the Total ABC remains empty, ensure that there is corresponding Proucement Project/Title in column B." sqref="U138:U181 U192:U215" xr:uid="{35417147-9AA0-4AC9-9E86-81D5F09F547C}"/>
  </dataValidations>
  <pageMargins left="0.2" right="0" top="0.48" bottom="0.32" header="0" footer="0.09"/>
  <pageSetup paperSize="14" scale="19" fitToHeight="0" pageOrder="overThenDown" orientation="landscape" r:id="rId1"/>
  <headerFooter differentFirst="1">
    <oddFooter>&amp;L&amp;"Verdana,Regular"&amp;24Province of Davao de Oro&amp;C&amp;24PMR 2nd Semester of FY 2025&amp;R&amp;"Verdana,Regular"&amp;26Page &amp;P of &amp;N</oddFooter>
    <firstFooter>&amp;L&amp;"Verdana,Regular"&amp;24Province of Davao de Oro&amp;C&amp;24PMR 2nd Semester of FY 2025&amp;R&amp;"Verdana,Regular"&amp;26Page &amp;P of &amp;N</firstFooter>
  </headerFooter>
  <rowBreaks count="4" manualBreakCount="4">
    <brk id="136" max="33" man="1"/>
    <brk id="144" max="33" man="1"/>
    <brk id="217" max="33" man="1"/>
    <brk id="239" max="33" man="1"/>
  </rowBreaks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1076" yWindow="542" count="1">
        <x14:dataValidation type="list" allowBlank="1" showInputMessage="1" prompt="You may choose from the dropdown menu fro the status of your procurement or directly encode any changes from the APP on this section." xr:uid="{6543561B-11BD-403C-9C82-71601E802012}">
          <x14:formula1>
            <xm:f>'Validation Menu'!$A$2:$A$14</xm:f>
          </x14:formula1>
          <xm:sqref>AH138:AH181 AI130 AH192:AH215 AH6:AH132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5B90B-F56E-47AF-8882-489626658E9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27950-DAAE-4CE2-B9F5-8831A512D2E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70ED-C0E5-4039-A981-7261D4537B86}">
  <dimension ref="A1"/>
  <sheetViews>
    <sheetView workbookViewId="0">
      <selection activeCell="O26" sqref="O26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B7F51-E2C5-4594-83BC-2CE49954E72C}">
  <dimension ref="A1:E29"/>
  <sheetViews>
    <sheetView workbookViewId="0">
      <selection activeCell="C18" sqref="C18"/>
    </sheetView>
  </sheetViews>
  <sheetFormatPr defaultRowHeight="15" x14ac:dyDescent="0.25"/>
  <cols>
    <col min="1" max="1" width="37" customWidth="1"/>
    <col min="2" max="2" width="12.5703125" customWidth="1"/>
    <col min="3" max="3" width="24.7109375" customWidth="1"/>
    <col min="5" max="5" width="9.42578125" customWidth="1"/>
  </cols>
  <sheetData>
    <row r="1" spans="1:5" x14ac:dyDescent="0.25">
      <c r="A1" t="s">
        <v>56</v>
      </c>
      <c r="B1" t="s">
        <v>57</v>
      </c>
      <c r="C1" t="s">
        <v>58</v>
      </c>
      <c r="D1" s="4" t="s">
        <v>22</v>
      </c>
      <c r="E1" s="4" t="s">
        <v>8</v>
      </c>
    </row>
    <row r="2" spans="1:5" x14ac:dyDescent="0.25">
      <c r="A2" t="s">
        <v>59</v>
      </c>
      <c r="B2" t="s">
        <v>45</v>
      </c>
      <c r="C2" t="s">
        <v>49</v>
      </c>
      <c r="D2" s="4" t="s">
        <v>60</v>
      </c>
      <c r="E2" s="11" t="s">
        <v>38</v>
      </c>
    </row>
    <row r="3" spans="1:5" x14ac:dyDescent="0.25">
      <c r="A3" t="s">
        <v>46</v>
      </c>
      <c r="B3" t="s">
        <v>46</v>
      </c>
      <c r="C3" t="s">
        <v>50</v>
      </c>
      <c r="D3" s="4" t="s">
        <v>61</v>
      </c>
      <c r="E3" s="11" t="s">
        <v>39</v>
      </c>
    </row>
    <row r="4" spans="1:5" x14ac:dyDescent="0.25">
      <c r="A4" s="4" t="s">
        <v>62</v>
      </c>
      <c r="B4" t="s">
        <v>47</v>
      </c>
      <c r="C4" t="s">
        <v>51</v>
      </c>
      <c r="D4" s="4" t="s">
        <v>63</v>
      </c>
      <c r="E4" s="11" t="s">
        <v>40</v>
      </c>
    </row>
    <row r="5" spans="1:5" x14ac:dyDescent="0.25">
      <c r="A5" t="s">
        <v>64</v>
      </c>
      <c r="B5" t="s">
        <v>48</v>
      </c>
      <c r="C5" t="s">
        <v>14</v>
      </c>
      <c r="D5" s="4" t="s">
        <v>65</v>
      </c>
      <c r="E5" s="11" t="s">
        <v>41</v>
      </c>
    </row>
    <row r="6" spans="1:5" x14ac:dyDescent="0.25">
      <c r="A6" t="s">
        <v>66</v>
      </c>
      <c r="C6" t="s">
        <v>52</v>
      </c>
      <c r="D6" s="4" t="s">
        <v>67</v>
      </c>
      <c r="E6" s="11" t="s">
        <v>42</v>
      </c>
    </row>
    <row r="7" spans="1:5" x14ac:dyDescent="0.25">
      <c r="A7" t="s">
        <v>68</v>
      </c>
      <c r="C7" t="s">
        <v>53</v>
      </c>
      <c r="E7" s="11" t="s">
        <v>83</v>
      </c>
    </row>
    <row r="8" spans="1:5" x14ac:dyDescent="0.25">
      <c r="A8" t="s">
        <v>69</v>
      </c>
      <c r="C8" t="s">
        <v>54</v>
      </c>
      <c r="E8" s="11" t="s">
        <v>84</v>
      </c>
    </row>
    <row r="9" spans="1:5" x14ac:dyDescent="0.25">
      <c r="A9" t="s">
        <v>70</v>
      </c>
      <c r="C9" t="s">
        <v>55</v>
      </c>
      <c r="E9" s="11" t="s">
        <v>78</v>
      </c>
    </row>
    <row r="10" spans="1:5" x14ac:dyDescent="0.25">
      <c r="A10" t="s">
        <v>71</v>
      </c>
      <c r="E10" s="11" t="s">
        <v>85</v>
      </c>
    </row>
    <row r="11" spans="1:5" x14ac:dyDescent="0.25">
      <c r="A11" t="s">
        <v>72</v>
      </c>
      <c r="E11" s="11" t="s">
        <v>86</v>
      </c>
    </row>
    <row r="12" spans="1:5" x14ac:dyDescent="0.25">
      <c r="A12" t="s">
        <v>73</v>
      </c>
      <c r="E12" s="11" t="s">
        <v>87</v>
      </c>
    </row>
    <row r="13" spans="1:5" x14ac:dyDescent="0.25">
      <c r="A13" t="s">
        <v>55</v>
      </c>
      <c r="E13" s="11" t="s">
        <v>88</v>
      </c>
    </row>
    <row r="14" spans="1:5" x14ac:dyDescent="0.25">
      <c r="A14" s="4" t="s">
        <v>74</v>
      </c>
      <c r="E14" s="11" t="s">
        <v>79</v>
      </c>
    </row>
    <row r="15" spans="1:5" x14ac:dyDescent="0.25">
      <c r="E15" s="11" t="s">
        <v>89</v>
      </c>
    </row>
    <row r="16" spans="1:5" x14ac:dyDescent="0.25">
      <c r="E16" s="11" t="s">
        <v>90</v>
      </c>
    </row>
    <row r="17" spans="5:5" x14ac:dyDescent="0.25">
      <c r="E17" s="11" t="s">
        <v>80</v>
      </c>
    </row>
    <row r="18" spans="5:5" x14ac:dyDescent="0.25">
      <c r="E18" s="11" t="s">
        <v>91</v>
      </c>
    </row>
    <row r="19" spans="5:5" x14ac:dyDescent="0.25">
      <c r="E19" s="11" t="s">
        <v>92</v>
      </c>
    </row>
    <row r="20" spans="5:5" x14ac:dyDescent="0.25">
      <c r="E20" s="11" t="s">
        <v>93</v>
      </c>
    </row>
    <row r="21" spans="5:5" x14ac:dyDescent="0.25">
      <c r="E21" s="11" t="s">
        <v>94</v>
      </c>
    </row>
    <row r="22" spans="5:5" x14ac:dyDescent="0.25">
      <c r="E22" s="11" t="s">
        <v>43</v>
      </c>
    </row>
    <row r="23" spans="5:5" x14ac:dyDescent="0.25">
      <c r="E23" s="11" t="s">
        <v>44</v>
      </c>
    </row>
    <row r="24" spans="5:5" x14ac:dyDescent="0.25">
      <c r="E24" s="11" t="s">
        <v>75</v>
      </c>
    </row>
    <row r="25" spans="5:5" x14ac:dyDescent="0.25">
      <c r="E25" t="s">
        <v>76</v>
      </c>
    </row>
    <row r="26" spans="5:5" x14ac:dyDescent="0.25">
      <c r="E26" s="4" t="s">
        <v>77</v>
      </c>
    </row>
    <row r="27" spans="5:5" x14ac:dyDescent="0.25">
      <c r="E27" t="s">
        <v>81</v>
      </c>
    </row>
    <row r="28" spans="5:5" x14ac:dyDescent="0.25">
      <c r="E28" t="s">
        <v>82</v>
      </c>
    </row>
    <row r="29" spans="5:5" x14ac:dyDescent="0.25">
      <c r="E29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PMR</vt:lpstr>
      <vt:lpstr>Sheet1</vt:lpstr>
      <vt:lpstr>Sheet3</vt:lpstr>
      <vt:lpstr>Sheet2</vt:lpstr>
      <vt:lpstr>Validation Menu</vt:lpstr>
      <vt:lpstr>Mode_of_Procurement</vt:lpstr>
      <vt:lpstr>PMR!Print_Area</vt:lpstr>
      <vt:lpstr>PMR!Print_Titles</vt:lpstr>
      <vt:lpstr>TotalABC</vt:lpstr>
      <vt:lpstr>TotalContract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User-Pc</cp:lastModifiedBy>
  <cp:revision/>
  <cp:lastPrinted>2026-01-08T22:15:58Z</cp:lastPrinted>
  <dcterms:created xsi:type="dcterms:W3CDTF">2020-02-21T06:15:22Z</dcterms:created>
  <dcterms:modified xsi:type="dcterms:W3CDTF">2026-01-15T00:21:39Z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0x01010011300B4FA7CEF44FAE44798F2B86F530</vt:lpwstr>
  </property>
  <property fmtid="{D5CDD505-2E9C-101B-9397-08002B2CF9AE}" pid="3" name="MediaServiceImageTags">
    <vt:lpwstr/>
  </property>
</Properties>
</file>